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sPEXnIenyAr9qOasPxb5T0MF7TEEZK/5pSQtjZQbncH0Hy13IV7S1vMDR6pqe6TkjJkzHV8UnAI7nlPYeBY1PA==" saltValue="Ru/2MAyMpHZtJbriAT7Od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2ACADF62-B697-4FB6-8E5B-B1A65DCE8640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D12" i="3"/>
  <c r="D11" i="3"/>
  <c r="D10" i="3"/>
  <c r="D9" i="3"/>
  <c r="D8" i="3"/>
  <c r="D7" i="3"/>
  <c r="D6" i="3"/>
  <c r="D5" i="3"/>
  <c r="D4" i="3"/>
  <c r="D3" i="3"/>
  <c r="F2" i="1" l="1"/>
  <c r="D2" i="1"/>
  <c r="B2" i="1"/>
  <c r="A7" i="1"/>
  <c r="A5" i="1"/>
  <c r="A3" i="1"/>
  <c r="B12" i="3"/>
  <c r="F12" i="3" s="1"/>
  <c r="B11" i="3" l="1"/>
  <c r="F11" i="3" s="1"/>
  <c r="B7" i="3"/>
  <c r="F7" i="3" s="1"/>
  <c r="B2" i="3"/>
  <c r="F2" i="3" s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L7" i="1" l="1"/>
  <c r="M7" i="1" s="1"/>
  <c r="L6" i="1"/>
  <c r="M6" i="1" s="1"/>
  <c r="L5" i="1"/>
  <c r="M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<sst xmlns="http://schemas.openxmlformats.org/spreadsheetml/2006/main" count="384" uniqueCount="46">
  <si>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</si>
  <si>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</si>
  <si>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</si>
  <si>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</si>
  <si>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</si>
  <si>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</si>
  <si>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</si>
  <si>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</si>
  <si>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</si>
  <si>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</si>
  <si>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</si>
  <si>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</si>
  <si>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</si>
  <si>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</si>
  <si>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</si>
  <si>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</si>
  <si>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</si>
  <si>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</si>
  <si>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</si>
  <si>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</si>
  <si>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</si>
  <si>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</si>
  <si>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</si>
  <si>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</si>
  <si>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</si>
  <si>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</si>
  <si>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</si>
  <si>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</si>
  <si>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</si>
  <si>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VÁCI FSE</t>
  </si>
  <si>
    <t>FIREBALLS - OMEGA III</t>
  </si>
  <si>
    <t>BIATORBÁGYI SC</t>
  </si>
  <si>
    <t>Puskás Bálint</t>
  </si>
  <si>
    <t>Marosvásárhelyi Attila</t>
  </si>
  <si>
    <t>Országh Péter</t>
  </si>
  <si>
    <t>Fodor István</t>
  </si>
  <si>
    <t>Válóczy Dániel</t>
  </si>
  <si>
    <t>Maka Róbert</t>
  </si>
  <si>
    <t>Csákvári Zsolt</t>
  </si>
  <si>
    <t>Raska Richárd</t>
  </si>
  <si>
    <t>Csákváry Zsolt</t>
  </si>
  <si>
    <t>Fehér Enikő</t>
  </si>
  <si>
    <t>Sipos Ferenc</t>
  </si>
  <si>
    <t>Galambosi Ákos</t>
  </si>
  <si>
    <t>Juhász Levente</t>
  </si>
  <si>
    <t>PÉCSI FALLABDA 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</si>
</sst>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2" borderId="1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8" xfId="0" applyFont="1" applyBorder="1"/>
    <xf numFmtId="0" fontId="5" fillId="0" borderId="31" xfId="0" applyFont="1" applyBorder="1"/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5" fillId="0" borderId="43" xfId="0" applyFont="1" applyBorder="1"/>
    <xf numFmtId="0" fontId="5" fillId="0" borderId="0" xfId="0" applyFont="1"/>
    <xf numFmtId="0" fontId="5" fillId="0" borderId="33" xfId="0" applyFont="1" applyBorder="1"/>
    <xf numFmtId="0" fontId="5" fillId="0" borderId="34" xfId="0" applyFont="1" applyBorder="1"/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2" borderId="0" xfId="0" applyFill="1" applyBorder="1"/>
    <xf numFmtId="0" fontId="0" fillId="2" borderId="4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á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" tableType="queryTable" insertRow="1" totalsRowShown="0">
  <autoFilter ref="A1:M2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M17"/>
  <sheetViews>
    <sheetView showGridLines="0" tabSelected="1" workbookViewId="0">
      <selection activeCell="K9" sqref="K9"/>
    </sheetView>
  </sheetViews>
  <sheetFormatPr defaultRowHeight="14.4" x14ac:dyDescent="0.3"/>
  <cols>
    <col min="1" max="1" width="14.44140625" customWidth="1"/>
    <col min="2" max="7" width="6.88671875" customWidth="1"/>
    <col min="8" max="8" width="2.5546875" customWidth="1"/>
    <col min="9" max="9" width="2" customWidth="1"/>
    <col min="10" max="10" width="2.5546875" customWidth="1"/>
    <col min="12" max="12" width="26.6640625" bestFit="1" customWidth="1"/>
  </cols>
  <sheetData>
    <row r="1" spans="1:13" ht="15" thickBot="1" x14ac:dyDescent="0.35"/>
    <row r="2" spans="1:13" ht="32.25" customHeight="1" x14ac:dyDescent="0.3">
      <c r="A2" s="18"/>
      <c r="B2" s="55" t="str">
        <f>IF(cs_1="","",cs_1)</f>
        <v>VÁCI FSE</v>
      </c>
      <c r="C2" s="56"/>
      <c r="D2" s="57" t="str">
        <f>IF(cs_2="","",cs_2)</f>
        <v>FIREBALLS - OMEGA III</v>
      </c>
      <c r="E2" s="58"/>
      <c r="F2" s="57" t="str">
        <f>IF(cs_3="","",cs_3)</f>
        <v>BIATORBÁGYI SC</v>
      </c>
      <c r="G2" s="61"/>
    </row>
    <row r="3" spans="1:13" ht="17.25" customHeight="1" x14ac:dyDescent="0.3">
      <c r="A3" s="53" t="str">
        <f>IF(cs_1="","",cs_1)</f>
        <v>VÁCI FSE</v>
      </c>
      <c r="B3" s="7"/>
      <c r="C3" s="8"/>
      <c r="D3" s="2">
        <v>3</v>
      </c>
      <c r="E3" s="3">
        <v>0</v>
      </c>
      <c r="F3" s="11">
        <v>3</v>
      </c>
      <c r="G3" s="50">
        <v>1</v>
      </c>
    </row>
    <row r="4" spans="1:13" ht="17.25" customHeight="1" x14ac:dyDescent="0.3">
      <c r="A4" s="54"/>
      <c r="B4" s="6"/>
      <c r="C4" s="9"/>
      <c r="D4" s="12">
        <v>9</v>
      </c>
      <c r="E4" s="13">
        <v>2</v>
      </c>
      <c r="F4" s="14">
        <v>9</v>
      </c>
      <c r="G4" s="15">
        <v>8</v>
      </c>
      <c r="K4" t="s">
        <v>14</v>
      </c>
      <c r="L4" s="10" t="s">
        <v>0</v>
      </c>
      <c r="M4" t="s">
        <v>9</v>
      </c>
    </row>
    <row r="5" spans="1:13" ht="17.25" customHeight="1" x14ac:dyDescent="0.3">
      <c r="A5" s="59" t="str">
        <f>IF(cs_2="","",cs_2)</f>
        <v>FIREBALLS - OMEGA III</v>
      </c>
      <c r="B5" s="2">
        <v>0</v>
      </c>
      <c r="C5" s="3">
        <v>3</v>
      </c>
      <c r="D5" s="51"/>
      <c r="E5" s="51"/>
      <c r="F5" s="11">
        <v>0</v>
      </c>
      <c r="G5" s="50">
        <v>4</v>
      </c>
      <c r="K5" s="10">
        <v>5</v>
      </c>
      <c r="L5" t="str">
        <f>IF(K5="","",_xlfn.XLOOKUP(LARGE('Csapatok'!F:F,1),'Csapatok'!F:F,'Csapatok'!A:A))</f>
        <v>VÁCI FSE</v>
      </c>
      <c r="M5" s="10">
        <f>IF(K5="","",_xlfn.XLOOKUP(L5,'Csapatok'!A:A,'Csapatok'!B:B))</f>
        <v>6</v>
      </c>
    </row>
    <row r="6" spans="1:13" ht="17.25" customHeight="1" x14ac:dyDescent="0.3">
      <c r="A6" s="60"/>
      <c r="B6" s="14">
        <v>2</v>
      </c>
      <c r="C6" s="13">
        <v>9</v>
      </c>
      <c r="D6" s="51"/>
      <c r="E6" s="51"/>
      <c r="F6" s="14">
        <v>2</v>
      </c>
      <c r="G6" s="15">
        <v>12</v>
      </c>
      <c r="K6" s="10">
        <v>6</v>
      </c>
      <c r="L6" t="str">
        <f>IF(K6="","",_xlfn.XLOOKUP(LARGE('Csapatok'!F:F,2),'Csapatok'!F:F,'Csapatok'!A:A))</f>
        <v>BIATORBÁGYI SC</v>
      </c>
      <c r="M6" s="10">
        <f>IF(K6="","",_xlfn.XLOOKUP(L6,'Csapatok'!A:A,'Csapatok'!B:B))</f>
        <v>3</v>
      </c>
    </row>
    <row r="7" spans="1:13" ht="17.25" customHeight="1" x14ac:dyDescent="0.3">
      <c r="A7" s="53" t="str">
        <f>IF(cs_3="","",cs_3)</f>
        <v>BIATORBÁGYI SC</v>
      </c>
      <c r="B7" s="2">
        <v>1</v>
      </c>
      <c r="C7" s="3">
        <v>3</v>
      </c>
      <c r="D7" s="2">
        <v>4</v>
      </c>
      <c r="E7" s="3">
        <v>0</v>
      </c>
      <c r="F7" s="51"/>
      <c r="G7" s="4"/>
      <c r="K7" s="10">
        <v>7</v>
      </c>
      <c r="L7" t="str">
        <f>IF(K7="","",_xlfn.XLOOKUP(LARGE('Csapatok'!F:F,3),'Csapatok'!F:F,'Csapatok'!A:A))</f>
        <v>FIREBALLS - OMEGA III</v>
      </c>
      <c r="M7" s="10">
        <f>IF(K7="","",_xlfn.XLOOKUP(L7,'Csapatok'!A:A,'Csapatok'!B:B))</f>
        <v>0</v>
      </c>
    </row>
    <row r="8" spans="1:13" ht="17.25" customHeight="1" thickBot="1" x14ac:dyDescent="0.35">
      <c r="A8" s="62"/>
      <c r="B8" s="16">
        <v>8</v>
      </c>
      <c r="C8" s="17">
        <v>9</v>
      </c>
      <c r="D8" s="16">
        <v>12</v>
      </c>
      <c r="E8" s="17">
        <v>2</v>
      </c>
      <c r="F8" s="52"/>
      <c r="G8" s="5"/>
      <c r="K8" s="10">
        <v>8</v>
      </c>
      <c r="L8" t="s">
        <v>45</v>
      </c>
      <c r="M8" s="10">
        <v>0</v>
      </c>
    </row>
    <row r="13" spans="1:13" x14ac:dyDescent="0.3">
      <c r="C13" s="10"/>
      <c r="D13" s="10"/>
      <c r="E13" s="10"/>
      <c r="F13" s="10"/>
      <c r="G13" s="10"/>
    </row>
    <row r="14" spans="1:13" x14ac:dyDescent="0.3">
      <c r="C14" s="10"/>
      <c r="D14" s="10"/>
      <c r="E14" s="10"/>
      <c r="F14" s="10"/>
    </row>
    <row r="15" spans="1:13" x14ac:dyDescent="0.3">
      <c r="C15" s="10"/>
      <c r="D15" s="10"/>
      <c r="E15" s="10"/>
      <c r="F15" s="10"/>
    </row>
    <row r="16" spans="1:13" x14ac:dyDescent="0.3">
      <c r="C16" s="10"/>
      <c r="D16" s="10"/>
      <c r="E16" s="10"/>
      <c r="F16" s="10"/>
    </row>
    <row r="17" spans="3:6" x14ac:dyDescent="0.3">
      <c r="C17" s="10"/>
      <c r="D17" s="10"/>
      <c r="E17" s="10"/>
      <c r="F17" s="10"/>
    </row>
  </sheetData>
  <sortState xmlns:xlrd2="http://schemas.microsoft.com/office/spreadsheetml/2017/richdata2" ref="L5:M8">
    <sortCondition descending="1" ref="M5:M8"/>
  </sortState>
  <mergeCells count="6">
    <mergeCell ref="A7:A8"/>
    <mergeCell ref="A3:A4"/>
    <mergeCell ref="B2:C2"/>
    <mergeCell ref="D2:E2"/>
    <mergeCell ref="A5:A6"/>
    <mergeCell ref="F2:G2"/>
  </mergeCells>
  <conditionalFormatting sqref="B6:C6 B8:E8 D4:G4 F6:G6">
    <cfRule type="expression" dxfId="14" priority="2">
      <formula>IF(AND(B3=2,B4=""),1,0)</formula>
    </cfRule>
  </conditionalFormatting>
  <pageMargins left="0.7" right="0.7" top="0.75" bottom="0.75" header="0.3" footer="0.3"/>
  <ignoredErrors>
    <ignoredError sqref="F8:G8 B4:C4 D5:E5 D6:E6 F7: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5"/>
  <sheetViews>
    <sheetView workbookViewId="0">
      <selection activeCell="J5" sqref="J5"/>
    </sheetView>
  </sheetViews>
  <sheetFormatPr defaultRowHeight="14.4" x14ac:dyDescent="0.3"/>
  <cols>
    <col min="1" max="1" width="0.109375" customWidth="1"/>
    <col min="2" max="2" width="24.6640625" hidden="1" customWidth="1"/>
    <col min="3" max="4" width="27.109375" customWidth="1"/>
    <col min="5" max="13" width="12" style="10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43.2" x14ac:dyDescent="0.3">
      <c r="A1" t="s">
        <v>7</v>
      </c>
      <c r="B1" t="s">
        <v>8</v>
      </c>
      <c r="C1" s="20" t="s">
        <v>0</v>
      </c>
      <c r="D1" s="21" t="s">
        <v>1</v>
      </c>
      <c r="E1" s="20" t="s">
        <v>6</v>
      </c>
      <c r="F1" s="20" t="s">
        <v>10</v>
      </c>
      <c r="G1" s="20" t="s">
        <v>11</v>
      </c>
      <c r="H1" s="20" t="s">
        <v>4</v>
      </c>
      <c r="I1" s="20" t="s">
        <v>5</v>
      </c>
      <c r="J1" s="20" t="s">
        <v>2</v>
      </c>
      <c r="K1" s="20" t="s">
        <v>3</v>
      </c>
      <c r="L1" s="20" t="s">
        <v>12</v>
      </c>
      <c r="M1" s="20" t="s">
        <v>13</v>
      </c>
    </row>
    <row r="2" spans="1:13" x14ac:dyDescent="0.3">
      <c r="D2" s="1"/>
      <c r="F2" s="19"/>
      <c r="G2" s="19"/>
      <c r="H2" s="19"/>
      <c r="I2" s="19"/>
      <c r="J2" s="19"/>
      <c r="K2" s="19"/>
      <c r="L2" s="19"/>
      <c r="M2" s="19"/>
    </row>
    <row r="3" spans="1:13" x14ac:dyDescent="0.3">
      <c r="A3" t="s">
        <v>31</v>
      </c>
      <c r="B3" t="s">
        <v>29</v>
      </c>
      <c r="C3" t="s">
        <v>31</v>
      </c>
      <c r="D3" t="s">
        <v>29</v>
      </c>
      <c r="E3" s="10">
        <v>1</v>
      </c>
      <c r="F3" s="10">
        <v>1</v>
      </c>
      <c r="G3" s="10">
        <v>3</v>
      </c>
      <c r="H3" s="10">
        <v>8</v>
      </c>
      <c r="I3" s="10">
        <v>9</v>
      </c>
      <c r="J3" s="10">
        <v>161</v>
      </c>
      <c r="K3" s="10">
        <v>152</v>
      </c>
      <c r="L3" s="10">
        <v>0</v>
      </c>
      <c r="M3" s="10">
        <v>3</v>
      </c>
    </row>
    <row r="4" spans="1:13" x14ac:dyDescent="0.3">
      <c r="A4" t="s">
        <v>31</v>
      </c>
      <c r="B4" t="s">
        <v>30</v>
      </c>
      <c r="C4" t="s">
        <v>31</v>
      </c>
      <c r="D4" t="s">
        <v>30</v>
      </c>
      <c r="E4" s="10">
        <v>1</v>
      </c>
      <c r="F4" s="10">
        <v>3</v>
      </c>
      <c r="G4" s="10">
        <v>0</v>
      </c>
      <c r="H4" s="10">
        <v>9</v>
      </c>
      <c r="I4" s="10">
        <v>2</v>
      </c>
      <c r="J4" s="10">
        <v>109</v>
      </c>
      <c r="K4" s="10">
        <v>80</v>
      </c>
      <c r="L4" s="10">
        <v>3</v>
      </c>
      <c r="M4" s="10">
        <v>0</v>
      </c>
    </row>
    <row r="5" spans="1:13" x14ac:dyDescent="0.3">
      <c r="A5" t="s">
        <v>29</v>
      </c>
      <c r="B5" t="s">
        <v>30</v>
      </c>
      <c r="C5" t="s">
        <v>29</v>
      </c>
      <c r="D5" t="s">
        <v>30</v>
      </c>
      <c r="E5" s="10">
        <v>1</v>
      </c>
      <c r="F5" s="10">
        <v>3</v>
      </c>
      <c r="G5" s="10">
        <v>0</v>
      </c>
      <c r="H5" s="10">
        <v>9</v>
      </c>
      <c r="I5" s="10">
        <v>2</v>
      </c>
      <c r="J5" s="10">
        <v>115</v>
      </c>
      <c r="K5" s="10">
        <v>72</v>
      </c>
      <c r="L5" s="10">
        <v>3</v>
      </c>
      <c r="M5" s="10"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3" sqref="A3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19" t="s">
        <v>0</v>
      </c>
      <c r="B1" s="19" t="s">
        <v>9</v>
      </c>
      <c r="C1" s="20" t="s">
        <v>28</v>
      </c>
      <c r="D1" s="20" t="s">
        <v>15</v>
      </c>
      <c r="E1" s="20" t="s">
        <v>27</v>
      </c>
      <c r="F1" s="19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6</v>
      </c>
      <c r="C2">
        <f>SUMIF('Mérkőzések | eredmények'!$C:$C,cs_1,'Mérkőzések | eredmények'!F:F)+SUMIF('Mérkőzések | eredmények'!$D:$D,cs_1,'Mérkőzések | eredmények'!G:G)</f>
        <v>6</v>
      </c>
      <c r="D2">
        <f>SUMIF('Mérkőzések | eredmények'!$C:$C,cs_1,'Mérkőzések | eredmények'!H:H)+SUMIF('Mérkőzések | eredmények'!$D:$D,cs_1,'Mérkőzések | eredmények'!I:I)</f>
        <v>18</v>
      </c>
      <c r="E2">
        <f>SUMIF('Mérkőzések | eredmények'!$C:$C,cs_1,'Mérkőzések | eredmények'!J:J)+SUMIF('Mérkőzések | eredmények'!$D:$D,cs_1,'Mérkőzések | eredmények'!K:K)</f>
        <v>267</v>
      </c>
      <c r="F2">
        <f>VALUE(Csapatok[[#This Row],[Pontok]]&amp;Csapatok[[#This Row],[Nyert Mérkőzés]]&amp;Csapatok[[#This Row],[Nyert szettek]]&amp;Csapatok[[#This Row],[Szerzett pont]])</f>
        <v>6618267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0</v>
      </c>
      <c r="D3">
        <f>SUMIF('Mérkőzések | eredmények'!$C:$C,cs_2,'Mérkőzések | eredmények'!H:H)+SUMIF('Mérkőzések | eredmények'!$D:$D,cs_2,'Mérkőzések | eredmények'!I:I)</f>
        <v>4</v>
      </c>
      <c r="E3">
        <f>SUMIF('Mérkőzések | eredmények'!$C:$C,cs_2,'Mérkőzések | eredmények'!J:J)+SUMIF('Mérkőzések | eredmények'!$D:$D,cs_2,'Mérkőzések | eredmények'!K:K)</f>
        <v>152</v>
      </c>
      <c r="F3">
        <f>VALUE(Csapatok[[#This Row],[Pontok]]&amp;Csapatok[[#This Row],[Nyert Mérkőzés]]&amp;Csapatok[[#This Row],[Nyert szettek]]&amp;Csapatok[[#This Row],[Szerzett pont]])</f>
        <v>4152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3</v>
      </c>
      <c r="C4">
        <f>SUMIF('Mérkőzések | eredmények'!$C:$C,cs_3,'Mérkőzések | eredmények'!F:F)+SUMIF('Mérkőzések | eredmények'!$D:$D,cs_3,'Mérkőzések | eredmények'!G:G)</f>
        <v>4</v>
      </c>
      <c r="D4">
        <f>SUMIF('Mérkőzések | eredmények'!$C:$C,cs_3,'Mérkőzések | eredmények'!H:H)+SUMIF('Mérkőzések | eredmények'!$D:$D,cs_3,'Mérkőzések | eredmények'!I:I)</f>
        <v>17</v>
      </c>
      <c r="E4">
        <f>SUMIF('Mérkőzések | eredmények'!$C:$C,cs_3,'Mérkőzések | eredmények'!J:J)+SUMIF('Mérkőzések | eredmények'!$D:$D,cs_3,'Mérkőzések | eredmények'!K:K)</f>
        <v>270</v>
      </c>
      <c r="F4">
        <f>VALUE(Csapatok[[#This Row],[Pontok]]&amp;Csapatok[[#This Row],[Nyert Mérkőzés]]&amp;Csapatok[[#This Row],[Nyert szettek]]&amp;Csapatok[[#This Row],[Szerzett pont]])</f>
        <v>3417270</v>
      </c>
    </row>
    <row r="5" spans="1:6" x14ac:dyDescent="0.3">
      <c r="B5">
        <f>SUMIF('Mérkőzések | eredmények'!C:C,cs_4,'Mérkőzések | eredmények'!L:L)+SUMIF('Mérkőzések | eredmények'!D:D,cs_4,'Mérkőzések | eredmények'!M:M)</f>
        <v>0</v>
      </c>
      <c r="C5">
        <f>SUMIF('Mérkőzések | eredmények'!$C:$C,cs_4,'Mérkőzések | eredmények'!F:F)+SUMIF('Mérkőzések | eredmények'!$D:$D,cs_4,'Mérkőzések | eredmények'!G:G)</f>
        <v>0</v>
      </c>
      <c r="D5">
        <f>SUMIF('Mérkőzések | eredmények'!$C:$C,cs_4,'Mérkőzések | eredmények'!H:H)+SUMIF('Mérkőzések | eredmények'!$D:$D,cs_4,'Mérkőzések | eredmények'!I:I)</f>
        <v>0</v>
      </c>
      <c r="E5">
        <f>SUMIF('Mérkőzések | eredmények'!$C:$C,cs_4,'Mérkőzések | eredmények'!J:J)+SUMIF('Mérkőzések | eredmények'!$D:$D,cs_4,'Mérkőzések | eredmények'!K:K)</f>
        <v>0</v>
      </c>
      <c r="F5">
        <f>VALUE(Csapatok[[#This Row],[Pontok]]&amp;Csapatok[[#This Row],[Nyert Mérkőzés]]&amp;Csapatok[[#This Row],[Nyert szettek]]&amp;Csapatok[[#This Row],[Szerzett pont]])</f>
        <v>0</v>
      </c>
    </row>
    <row r="6" spans="1:6" x14ac:dyDescent="0.3"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0</v>
      </c>
      <c r="D6">
        <f>SUMIF('Mérkőzések | eredmények'!$C:$C,cs_5,'Mérkőzések | eredmények'!H:H)+SUMIF('Mérkőzések | eredmények'!$D:$D,cs_5,'Mérkőzések | eredmények'!I:I)</f>
        <v>0</v>
      </c>
      <c r="E6">
        <f>SUMIF('Mérkőzések | eredmények'!$C:$C,cs_5,'Mérkőzések | eredmények'!J:J)+SUMIF('Mérkőzések | eredmények'!$D:$D,cs_5,'Mérkőzések | eredmények'!K:K)</f>
        <v>0</v>
      </c>
      <c r="F6">
        <f>VALUE(Csapatok[[#This Row],[Pontok]]&amp;Csapatok[[#This Row],[Nyert Mérkőzés]]&amp;Csapatok[[#This Row],[Nyert szettek]]&amp;Csapatok[[#This Row],[Szerzett pont]])</f>
        <v>0</v>
      </c>
    </row>
    <row r="7" spans="1:6" x14ac:dyDescent="0.3"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0</v>
      </c>
      <c r="D7">
        <f>SUMIF('Mérkőzések | eredmények'!$C:$C,cs_6,'Mérkőzések | eredmények'!H:H)+SUMIF('Mérkőzések | eredmények'!$D:$D,cs_6,'Mérkőzések | eredmények'!I:I)</f>
        <v>0</v>
      </c>
      <c r="E7">
        <f>SUMIF('Mérkőzések | eredmények'!$C:$C,cs_6,'Mérkőzések | eredmények'!J:J)+SUMIF('Mérkőzések | eredmények'!$D:$D,cs_6,'Mérkőzések | eredmények'!K:K)</f>
        <v>0</v>
      </c>
      <c r="F7">
        <f>VALUE(Csapatok[[#This Row],[Pontok]]&amp;Csapatok[[#This Row],[Nyert Mérkőzés]]&amp;Csapatok[[#This Row],[Nyert szettek]]&amp;Csapatok[[#This Row],[Szerzett pont]])</f>
        <v>0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E23" sqref="E23"/>
    </sheetView>
  </sheetViews>
  <sheetFormatPr defaultRowHeight="14.4" x14ac:dyDescent="0.3"/>
  <cols>
    <col min="1" max="1" width="16.88671875" hidden="1" customWidth="1"/>
    <col min="2" max="2" width="37.21875" style="46" customWidth="1"/>
    <col min="3" max="3" width="9.109375" customWidth="1"/>
    <col min="4" max="4" width="37.441406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>BIATORBÁGYI SC|VÁCI FSE</v>
      </c>
      <c r="B2" s="36" t="s">
        <v>31</v>
      </c>
      <c r="C2" s="37" t="s">
        <v>22</v>
      </c>
      <c r="D2" s="38" t="s">
        <v>29</v>
      </c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1</v>
      </c>
      <c r="R2" s="44">
        <f>IF(O3&lt;P3,1,0)+IF(O4&lt;P4,1,0)+IF(O5&lt;P5,1,0)+IF(O6&lt;P6,1,0)</f>
        <v>3</v>
      </c>
      <c r="S2" s="44">
        <f>SUM(O3:O6)</f>
        <v>8</v>
      </c>
      <c r="T2" s="44">
        <f>SUM(P3:P6)</f>
        <v>9</v>
      </c>
      <c r="U2" s="44">
        <f>SUM(E3:E6,G3:G6,I3:I6,K3:K6,M3:M6)</f>
        <v>161</v>
      </c>
      <c r="V2" s="45">
        <f>SUM(F3:F6,H3:H6,J3:J6,L3:L6,N3:N6)</f>
        <v>152</v>
      </c>
    </row>
    <row r="3" spans="1:22" ht="18" customHeight="1" x14ac:dyDescent="0.35">
      <c r="B3" s="47" t="s">
        <v>32</v>
      </c>
      <c r="C3" s="24">
        <v>4</v>
      </c>
      <c r="D3" s="40" t="s">
        <v>36</v>
      </c>
      <c r="E3" s="33">
        <v>11</v>
      </c>
      <c r="F3" s="28">
        <v>6</v>
      </c>
      <c r="G3" s="33">
        <v>11</v>
      </c>
      <c r="H3" s="28">
        <v>5</v>
      </c>
      <c r="I3" s="27">
        <v>11</v>
      </c>
      <c r="J3" s="28">
        <v>2</v>
      </c>
      <c r="K3" s="33"/>
      <c r="L3" s="28"/>
      <c r="M3" s="27"/>
      <c r="N3" s="28"/>
      <c r="O3" s="27">
        <f>IF(E3&gt;F3,1,0)+IF(G3&gt;H3,1,0)+IF(I3&gt;J3,1,0)+IF(K3&gt;L3,1,0)+IF(M3&gt;N3,1,0)</f>
        <v>3</v>
      </c>
      <c r="P3" s="28">
        <f>IF(E3&lt;F3,1,0)+IF(G3&lt;H3,1,0)+IF(I3&lt;J3,1,0)+IF(K3&lt;L3,1,0)+IF(M3&lt;N3,1,0)</f>
        <v>0</v>
      </c>
    </row>
    <row r="4" spans="1:22" ht="18" customHeight="1" x14ac:dyDescent="0.35">
      <c r="B4" s="48" t="s">
        <v>33</v>
      </c>
      <c r="C4" s="25">
        <v>3</v>
      </c>
      <c r="D4" s="22" t="s">
        <v>37</v>
      </c>
      <c r="E4" s="34">
        <v>6</v>
      </c>
      <c r="F4" s="30">
        <v>11</v>
      </c>
      <c r="G4" s="34">
        <v>10</v>
      </c>
      <c r="H4" s="30">
        <v>12</v>
      </c>
      <c r="I4" s="29">
        <v>11</v>
      </c>
      <c r="J4" s="30">
        <v>5</v>
      </c>
      <c r="K4" s="34">
        <v>9</v>
      </c>
      <c r="L4" s="30">
        <v>11</v>
      </c>
      <c r="M4" s="29"/>
      <c r="N4" s="30"/>
      <c r="O4" s="29">
        <f t="shared" ref="O4:O6" si="0">IF(E4&gt;F4,1,0)+IF(G4&gt;H4,1,0)+IF(I4&gt;J4,1,0)+IF(K4&gt;L4,1,0)+IF(M4&gt;N4,1,0)</f>
        <v>1</v>
      </c>
      <c r="P4" s="30">
        <f t="shared" ref="P4:P6" si="1">IF(E4&lt;F4,1,0)+IF(G4&lt;H4,1,0)+IF(I4&lt;J4,1,0)+IF(K4&lt;L4,1,0)+IF(M4&lt;N4,1,0)</f>
        <v>3</v>
      </c>
    </row>
    <row r="5" spans="1:22" ht="18" customHeight="1" x14ac:dyDescent="0.35">
      <c r="B5" s="48" t="s">
        <v>34</v>
      </c>
      <c r="C5" s="25">
        <v>1</v>
      </c>
      <c r="D5" s="22" t="s">
        <v>38</v>
      </c>
      <c r="E5" s="34">
        <v>11</v>
      </c>
      <c r="F5" s="30">
        <v>7</v>
      </c>
      <c r="G5" s="34">
        <v>9</v>
      </c>
      <c r="H5" s="30">
        <v>11</v>
      </c>
      <c r="I5" s="29">
        <v>9</v>
      </c>
      <c r="J5" s="30">
        <v>11</v>
      </c>
      <c r="K5" s="34">
        <v>11</v>
      </c>
      <c r="L5" s="30">
        <v>8</v>
      </c>
      <c r="M5" s="29">
        <v>9</v>
      </c>
      <c r="N5" s="30">
        <v>11</v>
      </c>
      <c r="O5" s="29">
        <f t="shared" si="0"/>
        <v>2</v>
      </c>
      <c r="P5" s="30">
        <f t="shared" si="1"/>
        <v>3</v>
      </c>
    </row>
    <row r="6" spans="1:22" ht="18" customHeight="1" thickBot="1" x14ac:dyDescent="0.4">
      <c r="B6" s="49" t="s">
        <v>35</v>
      </c>
      <c r="C6" s="26">
        <v>2</v>
      </c>
      <c r="D6" s="23" t="s">
        <v>39</v>
      </c>
      <c r="E6" s="35">
        <v>5</v>
      </c>
      <c r="F6" s="32">
        <v>11</v>
      </c>
      <c r="G6" s="35">
        <v>7</v>
      </c>
      <c r="H6" s="32">
        <v>11</v>
      </c>
      <c r="I6" s="31">
        <v>14</v>
      </c>
      <c r="J6" s="32">
        <v>12</v>
      </c>
      <c r="K6" s="35">
        <v>11</v>
      </c>
      <c r="L6" s="32">
        <v>7</v>
      </c>
      <c r="M6" s="31">
        <v>6</v>
      </c>
      <c r="N6" s="32">
        <v>11</v>
      </c>
      <c r="O6" s="31">
        <f t="shared" si="0"/>
        <v>2</v>
      </c>
      <c r="P6" s="32">
        <f t="shared" si="1"/>
        <v>3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>VÁCI FSE|FIREBALLS - OMEGA III</v>
      </c>
      <c r="B10" s="36" t="s">
        <v>29</v>
      </c>
      <c r="C10" s="37" t="s">
        <v>22</v>
      </c>
      <c r="D10" s="38" t="s">
        <v>30</v>
      </c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3</v>
      </c>
      <c r="R10" s="44">
        <f>IF(O11&lt;P11,1,0)+IF(O12&lt;P12,1,0)+IF(O13&lt;P13,1,0)+IF(O14&lt;P14,1,0)</f>
        <v>0</v>
      </c>
      <c r="S10" s="44">
        <f>SUM(O11:O14)</f>
        <v>9</v>
      </c>
      <c r="T10" s="44">
        <f>SUM(P11:P14)</f>
        <v>2</v>
      </c>
      <c r="U10" s="44">
        <f>SUM(E11:E14,G11:G14,I11:I14,K11:K14,M11:M14)</f>
        <v>115</v>
      </c>
      <c r="V10" s="45">
        <f>SUM(F11:F14,H11:H14,J11:J14,L11:L14,N11:N14)</f>
        <v>72</v>
      </c>
    </row>
    <row r="11" spans="1:22" ht="18" x14ac:dyDescent="0.35">
      <c r="B11" s="47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8" t="s">
        <v>36</v>
      </c>
      <c r="C12" s="25">
        <v>3</v>
      </c>
      <c r="D12" s="22" t="s">
        <v>41</v>
      </c>
      <c r="E12" s="34">
        <v>12</v>
      </c>
      <c r="F12" s="30">
        <v>10</v>
      </c>
      <c r="G12" s="34">
        <v>9</v>
      </c>
      <c r="H12" s="30">
        <v>11</v>
      </c>
      <c r="I12" s="29">
        <v>11</v>
      </c>
      <c r="J12" s="30">
        <v>6</v>
      </c>
      <c r="K12" s="34">
        <v>11</v>
      </c>
      <c r="L12" s="30">
        <v>5</v>
      </c>
      <c r="M12" s="29"/>
      <c r="N12" s="30"/>
      <c r="O12" s="29">
        <f t="shared" ref="O12:O14" si="2">IF(E12&gt;F12,1,0)+IF(G12&gt;H12,1,0)+IF(I12&gt;J12,1,0)+IF(K12&gt;L12,1,0)+IF(M12&gt;N12,1,0)</f>
        <v>3</v>
      </c>
      <c r="P12" s="30">
        <f t="shared" ref="P12:P14" si="3">IF(E12&lt;F12,1,0)+IF(G12&lt;H12,1,0)+IF(I12&lt;J12,1,0)+IF(K12&lt;L12,1,0)+IF(M12&lt;N12,1,0)</f>
        <v>1</v>
      </c>
    </row>
    <row r="13" spans="1:22" ht="18" x14ac:dyDescent="0.35">
      <c r="B13" s="48" t="s">
        <v>40</v>
      </c>
      <c r="C13" s="25">
        <v>1</v>
      </c>
      <c r="D13" s="22" t="s">
        <v>42</v>
      </c>
      <c r="E13" s="34">
        <v>11</v>
      </c>
      <c r="F13" s="30">
        <v>1</v>
      </c>
      <c r="G13" s="34">
        <v>11</v>
      </c>
      <c r="H13" s="30">
        <v>5</v>
      </c>
      <c r="I13" s="29">
        <v>11</v>
      </c>
      <c r="J13" s="30">
        <v>5</v>
      </c>
      <c r="K13" s="34"/>
      <c r="L13" s="30"/>
      <c r="M13" s="29"/>
      <c r="N13" s="30"/>
      <c r="O13" s="29">
        <f t="shared" si="2"/>
        <v>3</v>
      </c>
      <c r="P13" s="30">
        <f t="shared" si="3"/>
        <v>0</v>
      </c>
    </row>
    <row r="14" spans="1:22" ht="18.600000000000001" thickBot="1" x14ac:dyDescent="0.4">
      <c r="B14" s="49" t="s">
        <v>39</v>
      </c>
      <c r="C14" s="26">
        <v>2</v>
      </c>
      <c r="D14" s="23" t="s">
        <v>43</v>
      </c>
      <c r="E14" s="35">
        <v>11</v>
      </c>
      <c r="F14" s="32">
        <v>5</v>
      </c>
      <c r="G14" s="35">
        <v>6</v>
      </c>
      <c r="H14" s="32">
        <v>11</v>
      </c>
      <c r="I14" s="31">
        <v>11</v>
      </c>
      <c r="J14" s="32">
        <v>8</v>
      </c>
      <c r="K14" s="35">
        <v>11</v>
      </c>
      <c r="L14" s="32">
        <v>5</v>
      </c>
      <c r="M14" s="31"/>
      <c r="N14" s="32"/>
      <c r="O14" s="31">
        <f t="shared" si="2"/>
        <v>3</v>
      </c>
      <c r="P14" s="32">
        <f t="shared" si="3"/>
        <v>1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>BIATORBÁGYI SC|FIREBALLS - OMEGA III</v>
      </c>
      <c r="B18" s="36" t="s">
        <v>31</v>
      </c>
      <c r="C18" s="37" t="s">
        <v>22</v>
      </c>
      <c r="D18" s="38" t="s">
        <v>30</v>
      </c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3</v>
      </c>
      <c r="R18" s="44">
        <f>IF(O19&lt;P19,1,0)+IF(O20&lt;P20,1,0)+IF(O21&lt;P21,1,0)+IF(O22&lt;P22,1,0)</f>
        <v>0</v>
      </c>
      <c r="S18" s="44">
        <f>SUM(O19:O22)</f>
        <v>9</v>
      </c>
      <c r="T18" s="44">
        <f>SUM(P19:P22)</f>
        <v>2</v>
      </c>
      <c r="U18" s="44">
        <f>SUM(E19:E22,G19:G22,I19:I22,K19:K22,M19:M22)</f>
        <v>109</v>
      </c>
      <c r="V18" s="45">
        <f>SUM(F19:F22,H19:H22,J19:J22,L19:L22,N19:N22)</f>
        <v>80</v>
      </c>
    </row>
    <row r="19" spans="1:22" ht="18" x14ac:dyDescent="0.35">
      <c r="B19" s="47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8" t="s">
        <v>44</v>
      </c>
      <c r="C20" s="25">
        <v>3</v>
      </c>
      <c r="D20" s="22" t="s">
        <v>41</v>
      </c>
      <c r="E20" s="34">
        <v>11</v>
      </c>
      <c r="F20" s="30">
        <v>8</v>
      </c>
      <c r="G20" s="34">
        <v>11</v>
      </c>
      <c r="H20" s="30">
        <v>6</v>
      </c>
      <c r="I20" s="29">
        <v>11</v>
      </c>
      <c r="J20" s="30">
        <v>9</v>
      </c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3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8" t="s">
        <v>34</v>
      </c>
      <c r="C21" s="25">
        <v>1</v>
      </c>
      <c r="D21" s="22" t="s">
        <v>42</v>
      </c>
      <c r="E21" s="34">
        <v>11</v>
      </c>
      <c r="F21" s="30">
        <v>9</v>
      </c>
      <c r="G21" s="34">
        <v>11</v>
      </c>
      <c r="H21" s="30">
        <v>7</v>
      </c>
      <c r="I21" s="29">
        <v>11</v>
      </c>
      <c r="J21" s="30">
        <v>1</v>
      </c>
      <c r="K21" s="34"/>
      <c r="L21" s="30"/>
      <c r="M21" s="29"/>
      <c r="N21" s="30"/>
      <c r="O21" s="29">
        <f t="shared" si="4"/>
        <v>3</v>
      </c>
      <c r="P21" s="30">
        <f t="shared" si="5"/>
        <v>0</v>
      </c>
    </row>
    <row r="22" spans="1:22" ht="18.600000000000001" thickBot="1" x14ac:dyDescent="0.4">
      <c r="B22" s="49" t="s">
        <v>35</v>
      </c>
      <c r="C22" s="26">
        <v>2</v>
      </c>
      <c r="D22" s="23" t="s">
        <v>43</v>
      </c>
      <c r="E22" s="35">
        <v>5</v>
      </c>
      <c r="F22" s="32">
        <v>11</v>
      </c>
      <c r="G22" s="35">
        <v>5</v>
      </c>
      <c r="H22" s="32">
        <v>11</v>
      </c>
      <c r="I22" s="31">
        <v>11</v>
      </c>
      <c r="J22" s="32">
        <v>6</v>
      </c>
      <c r="K22" s="35">
        <v>11</v>
      </c>
      <c r="L22" s="32">
        <v>5</v>
      </c>
      <c r="M22" s="31">
        <v>11</v>
      </c>
      <c r="N22" s="32">
        <v>7</v>
      </c>
      <c r="O22" s="31">
        <f t="shared" si="4"/>
        <v>3</v>
      </c>
      <c r="P22" s="32">
        <f t="shared" si="5"/>
        <v>2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47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8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8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9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47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8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8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9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47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8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8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9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47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8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8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9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47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8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8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9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47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8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8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9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47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8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8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9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  <row r="80" spans="1:22" ht="15" thickBot="1" x14ac:dyDescent="0.35"/>
    <row r="81" spans="1:22" ht="15" thickBot="1" x14ac:dyDescent="0.35">
      <c r="Q81" s="63" t="s">
        <v>24</v>
      </c>
      <c r="R81" s="64"/>
      <c r="S81" s="64" t="s">
        <v>25</v>
      </c>
      <c r="T81" s="64"/>
      <c r="U81" s="64" t="s">
        <v>26</v>
      </c>
      <c r="V81" s="65"/>
    </row>
    <row r="82" spans="1:22" ht="18.600000000000001" thickBot="1" x14ac:dyDescent="0.35">
      <c r="A82" t="str">
        <f>IF(B82="","",B82&amp;"|"&amp;D82)</f>
        <v/>
      </c>
      <c r="B82" s="36"/>
      <c r="C82" s="37" t="s">
        <v>22</v>
      </c>
      <c r="D82" s="38"/>
      <c r="E82" s="66" t="s">
        <v>17</v>
      </c>
      <c r="F82" s="67"/>
      <c r="G82" s="66" t="s">
        <v>18</v>
      </c>
      <c r="H82" s="67"/>
      <c r="I82" s="68" t="s">
        <v>19</v>
      </c>
      <c r="J82" s="68"/>
      <c r="K82" s="66" t="s">
        <v>20</v>
      </c>
      <c r="L82" s="67"/>
      <c r="M82" s="68" t="s">
        <v>21</v>
      </c>
      <c r="N82" s="67"/>
      <c r="O82" s="68" t="s">
        <v>23</v>
      </c>
      <c r="P82" s="68"/>
      <c r="Q82" s="43">
        <f>IF(O83&gt;P83,1,0)+IF(O84&gt;P84,1,0)+IF(O85&gt;P85,1,0)+IF(O86&gt;P86,1,0)</f>
        <v>0</v>
      </c>
      <c r="R82" s="44">
        <f>IF(O83&lt;P83,1,0)+IF(O84&lt;P84,1,0)+IF(O85&lt;P85,1,0)+IF(O86&lt;P86,1,0)</f>
        <v>0</v>
      </c>
      <c r="S82" s="44">
        <f>SUM(O83:O86)</f>
        <v>0</v>
      </c>
      <c r="T82" s="44">
        <f>SUM(P83:P86)</f>
        <v>0</v>
      </c>
      <c r="U82" s="44">
        <f>SUM(E83:E86,G83:G86,I83:I86,K83:K86,M83:M86)</f>
        <v>0</v>
      </c>
      <c r="V82" s="45">
        <f>SUM(F83:F86,H83:H86,J83:J86,L83:L86,N83:N86)</f>
        <v>0</v>
      </c>
    </row>
    <row r="83" spans="1:22" ht="18" x14ac:dyDescent="0.35">
      <c r="B83" s="47"/>
      <c r="C83" s="24">
        <v>4</v>
      </c>
      <c r="D83" s="40"/>
      <c r="E83" s="33"/>
      <c r="F83" s="28"/>
      <c r="G83" s="33"/>
      <c r="H83" s="28"/>
      <c r="I83" s="27"/>
      <c r="J83" s="28"/>
      <c r="K83" s="33"/>
      <c r="L83" s="28"/>
      <c r="M83" s="27"/>
      <c r="N83" s="28"/>
      <c r="O83" s="27">
        <f>IF(E83&gt;F83,1,0)+IF(G83&gt;H83,1,0)+IF(I83&gt;J83,1,0)+IF(K83&gt;L83,1,0)+IF(M83&gt;N83,1,0)</f>
        <v>0</v>
      </c>
      <c r="P83" s="28">
        <f>IF(E83&lt;F83,1,0)+IF(G83&lt;H83,1,0)+IF(I83&lt;J83,1,0)+IF(K83&lt;L83,1,0)+IF(M83&lt;N83,1,0)</f>
        <v>0</v>
      </c>
    </row>
    <row r="84" spans="1:22" ht="18" x14ac:dyDescent="0.35">
      <c r="B84" s="48"/>
      <c r="C84" s="25">
        <v>3</v>
      </c>
      <c r="D84" s="22"/>
      <c r="E84" s="34"/>
      <c r="F84" s="30"/>
      <c r="G84" s="34"/>
      <c r="H84" s="30"/>
      <c r="I84" s="29"/>
      <c r="J84" s="30"/>
      <c r="K84" s="34"/>
      <c r="L84" s="30"/>
      <c r="M84" s="29"/>
      <c r="N84" s="30"/>
      <c r="O84" s="29">
        <f t="shared" ref="O84:O86" si="20">IF(E84&gt;F84,1,0)+IF(G84&gt;H84,1,0)+IF(I84&gt;J84,1,0)+IF(K84&gt;L84,1,0)+IF(M84&gt;N84,1,0)</f>
        <v>0</v>
      </c>
      <c r="P84" s="30">
        <f t="shared" ref="P84:P86" si="21">IF(E84&lt;F84,1,0)+IF(G84&lt;H84,1,0)+IF(I84&lt;J84,1,0)+IF(K84&lt;L84,1,0)+IF(M84&lt;N84,1,0)</f>
        <v>0</v>
      </c>
    </row>
    <row r="85" spans="1:22" ht="18" x14ac:dyDescent="0.35">
      <c r="B85" s="48"/>
      <c r="C85" s="25">
        <v>1</v>
      </c>
      <c r="D85" s="22"/>
      <c r="E85" s="34"/>
      <c r="F85" s="30"/>
      <c r="G85" s="34"/>
      <c r="H85" s="30"/>
      <c r="I85" s="29"/>
      <c r="J85" s="30"/>
      <c r="K85" s="34"/>
      <c r="L85" s="30"/>
      <c r="M85" s="29"/>
      <c r="N85" s="30"/>
      <c r="O85" s="29">
        <f t="shared" si="20"/>
        <v>0</v>
      </c>
      <c r="P85" s="30">
        <f t="shared" si="21"/>
        <v>0</v>
      </c>
    </row>
    <row r="86" spans="1:22" ht="18.600000000000001" thickBot="1" x14ac:dyDescent="0.4">
      <c r="B86" s="49"/>
      <c r="C86" s="26">
        <v>2</v>
      </c>
      <c r="D86" s="23"/>
      <c r="E86" s="35"/>
      <c r="F86" s="32"/>
      <c r="G86" s="35"/>
      <c r="H86" s="32"/>
      <c r="I86" s="31"/>
      <c r="J86" s="32"/>
      <c r="K86" s="35"/>
      <c r="L86" s="32"/>
      <c r="M86" s="31"/>
      <c r="N86" s="32"/>
      <c r="O86" s="31">
        <f t="shared" si="20"/>
        <v>0</v>
      </c>
      <c r="P86" s="32">
        <f t="shared" si="21"/>
        <v>0</v>
      </c>
    </row>
    <row r="88" spans="1:22" ht="15" thickBot="1" x14ac:dyDescent="0.35"/>
    <row r="89" spans="1:22" ht="15" thickBot="1" x14ac:dyDescent="0.35">
      <c r="Q89" s="63" t="s">
        <v>24</v>
      </c>
      <c r="R89" s="64"/>
      <c r="S89" s="64" t="s">
        <v>25</v>
      </c>
      <c r="T89" s="64"/>
      <c r="U89" s="64" t="s">
        <v>26</v>
      </c>
      <c r="V89" s="65"/>
    </row>
    <row r="90" spans="1:22" ht="18.600000000000001" thickBot="1" x14ac:dyDescent="0.35">
      <c r="A90" t="str">
        <f>IF(B90="","",B90&amp;"|"&amp;D90)</f>
        <v/>
      </c>
      <c r="B90" s="36"/>
      <c r="C90" s="37" t="s">
        <v>22</v>
      </c>
      <c r="D90" s="38"/>
      <c r="E90" s="66" t="s">
        <v>17</v>
      </c>
      <c r="F90" s="67"/>
      <c r="G90" s="66" t="s">
        <v>18</v>
      </c>
      <c r="H90" s="67"/>
      <c r="I90" s="68" t="s">
        <v>19</v>
      </c>
      <c r="J90" s="68"/>
      <c r="K90" s="66" t="s">
        <v>20</v>
      </c>
      <c r="L90" s="67"/>
      <c r="M90" s="68" t="s">
        <v>21</v>
      </c>
      <c r="N90" s="67"/>
      <c r="O90" s="68" t="s">
        <v>23</v>
      </c>
      <c r="P90" s="68"/>
      <c r="Q90" s="43">
        <f>IF(O91&gt;P91,1,0)+IF(O92&gt;P92,1,0)+IF(O93&gt;P93,1,0)+IF(O94&gt;P94,1,0)</f>
        <v>0</v>
      </c>
      <c r="R90" s="44">
        <f>IF(O91&lt;P91,1,0)+IF(O92&lt;P92,1,0)+IF(O93&lt;P93,1,0)+IF(O94&lt;P94,1,0)</f>
        <v>0</v>
      </c>
      <c r="S90" s="44">
        <f>SUM(O91:O94)</f>
        <v>0</v>
      </c>
      <c r="T90" s="44">
        <f>SUM(P91:P94)</f>
        <v>0</v>
      </c>
      <c r="U90" s="44">
        <f>SUM(E91:E94,G91:G94,I91:I94,K91:K94,M91:M94)</f>
        <v>0</v>
      </c>
      <c r="V90" s="45">
        <f>SUM(F91:F94,H91:H94,J91:J94,L91:L94,N91:N94)</f>
        <v>0</v>
      </c>
    </row>
    <row r="91" spans="1:22" ht="18" x14ac:dyDescent="0.35">
      <c r="B91" s="47"/>
      <c r="C91" s="24">
        <v>4</v>
      </c>
      <c r="D91" s="40"/>
      <c r="E91" s="33"/>
      <c r="F91" s="28"/>
      <c r="G91" s="33"/>
      <c r="H91" s="28"/>
      <c r="I91" s="27"/>
      <c r="J91" s="28"/>
      <c r="K91" s="33"/>
      <c r="L91" s="28"/>
      <c r="M91" s="27"/>
      <c r="N91" s="28"/>
      <c r="O91" s="27">
        <f>IF(E91&gt;F91,1,0)+IF(G91&gt;H91,1,0)+IF(I91&gt;J91,1,0)+IF(K91&gt;L91,1,0)+IF(M91&gt;N91,1,0)</f>
        <v>0</v>
      </c>
      <c r="P91" s="28">
        <f>IF(E91&lt;F91,1,0)+IF(G91&lt;H91,1,0)+IF(I91&lt;J91,1,0)+IF(K91&lt;L91,1,0)+IF(M91&lt;N91,1,0)</f>
        <v>0</v>
      </c>
    </row>
    <row r="92" spans="1:22" ht="18" x14ac:dyDescent="0.35">
      <c r="B92" s="48"/>
      <c r="C92" s="25">
        <v>3</v>
      </c>
      <c r="D92" s="22"/>
      <c r="E92" s="34"/>
      <c r="F92" s="30"/>
      <c r="G92" s="34"/>
      <c r="H92" s="30"/>
      <c r="I92" s="29"/>
      <c r="J92" s="30"/>
      <c r="K92" s="34"/>
      <c r="L92" s="30"/>
      <c r="M92" s="29"/>
      <c r="N92" s="30"/>
      <c r="O92" s="29">
        <f t="shared" ref="O92:O94" si="22">IF(E92&gt;F92,1,0)+IF(G92&gt;H92,1,0)+IF(I92&gt;J92,1,0)+IF(K92&gt;L92,1,0)+IF(M92&gt;N92,1,0)</f>
        <v>0</v>
      </c>
      <c r="P92" s="30">
        <f t="shared" ref="P92:P94" si="23">IF(E92&lt;F92,1,0)+IF(G92&lt;H92,1,0)+IF(I92&lt;J92,1,0)+IF(K92&lt;L92,1,0)+IF(M92&lt;N92,1,0)</f>
        <v>0</v>
      </c>
    </row>
    <row r="93" spans="1:22" ht="18" x14ac:dyDescent="0.35">
      <c r="B93" s="48"/>
      <c r="C93" s="25">
        <v>1</v>
      </c>
      <c r="D93" s="22"/>
      <c r="E93" s="34"/>
      <c r="F93" s="30"/>
      <c r="G93" s="34"/>
      <c r="H93" s="30"/>
      <c r="I93" s="29"/>
      <c r="J93" s="30"/>
      <c r="K93" s="34"/>
      <c r="L93" s="30"/>
      <c r="M93" s="29"/>
      <c r="N93" s="30"/>
      <c r="O93" s="29">
        <f t="shared" si="22"/>
        <v>0</v>
      </c>
      <c r="P93" s="30">
        <f t="shared" si="23"/>
        <v>0</v>
      </c>
    </row>
    <row r="94" spans="1:22" ht="18.600000000000001" thickBot="1" x14ac:dyDescent="0.4">
      <c r="B94" s="49"/>
      <c r="C94" s="26">
        <v>2</v>
      </c>
      <c r="D94" s="23"/>
      <c r="E94" s="35"/>
      <c r="F94" s="32"/>
      <c r="G94" s="35"/>
      <c r="H94" s="32"/>
      <c r="I94" s="31"/>
      <c r="J94" s="32"/>
      <c r="K94" s="35"/>
      <c r="L94" s="32"/>
      <c r="M94" s="31"/>
      <c r="N94" s="32"/>
      <c r="O94" s="31">
        <f t="shared" si="22"/>
        <v>0</v>
      </c>
      <c r="P94" s="32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/>
      </c>
      <c r="B2" s="36"/>
      <c r="C2" s="37" t="s">
        <v>22</v>
      </c>
      <c r="D2" s="38"/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0</v>
      </c>
      <c r="R2" s="44">
        <f>IF(O3&lt;P3,1,0)+IF(O4&lt;P4,1,0)+IF(O5&lt;P5,1,0)+IF(O6&lt;P6,1,0)</f>
        <v>0</v>
      </c>
      <c r="S2" s="44">
        <f>SUM(O3:O6)</f>
        <v>0</v>
      </c>
      <c r="T2" s="44">
        <f>SUM(P3:P6)</f>
        <v>0</v>
      </c>
      <c r="U2" s="44">
        <f>SUM(E3:E6,G3:G6,I3:I6,K3:K6,M3:M6)</f>
        <v>0</v>
      </c>
      <c r="V2" s="45">
        <f>SUM(F3:F6,H3:H6,J3:J6,L3:L6,N3:N6)</f>
        <v>0</v>
      </c>
    </row>
    <row r="3" spans="1:22" ht="18" x14ac:dyDescent="0.35">
      <c r="B3" s="39"/>
      <c r="C3" s="24">
        <v>4</v>
      </c>
      <c r="D3" s="40"/>
      <c r="E3" s="33"/>
      <c r="F3" s="28"/>
      <c r="G3" s="33"/>
      <c r="H3" s="28"/>
      <c r="I3" s="27"/>
      <c r="J3" s="28"/>
      <c r="K3" s="33"/>
      <c r="L3" s="28"/>
      <c r="M3" s="27"/>
      <c r="N3" s="28"/>
      <c r="O3" s="27">
        <f>IF(E3&gt;F3,1,0)+IF(G3&gt;H3,1,0)+IF(I3&gt;J3,1,0)+IF(K3&gt;L3,1,0)+IF(M3&gt;N3,1,0)</f>
        <v>0</v>
      </c>
      <c r="P3" s="28">
        <f>IF(E3&lt;F3,1,0)+IF(G3&lt;H3,1,0)+IF(I3&lt;J3,1,0)+IF(K3&lt;L3,1,0)+IF(M3&lt;N3,1,0)</f>
        <v>0</v>
      </c>
    </row>
    <row r="4" spans="1:22" ht="18" x14ac:dyDescent="0.35">
      <c r="B4" s="41"/>
      <c r="C4" s="25">
        <v>3</v>
      </c>
      <c r="D4" s="22"/>
      <c r="E4" s="34"/>
      <c r="F4" s="30"/>
      <c r="G4" s="34"/>
      <c r="H4" s="30"/>
      <c r="I4" s="29"/>
      <c r="J4" s="30"/>
      <c r="K4" s="34"/>
      <c r="L4" s="30"/>
      <c r="M4" s="29"/>
      <c r="N4" s="30"/>
      <c r="O4" s="29">
        <f t="shared" ref="O4:O6" si="0">IF(E4&gt;F4,1,0)+IF(G4&gt;H4,1,0)+IF(I4&gt;J4,1,0)+IF(K4&gt;L4,1,0)+IF(M4&gt;N4,1,0)</f>
        <v>0</v>
      </c>
      <c r="P4" s="30">
        <f t="shared" ref="P4:P6" si="1">IF(E4&lt;F4,1,0)+IF(G4&lt;H4,1,0)+IF(I4&lt;J4,1,0)+IF(K4&lt;L4,1,0)+IF(M4&lt;N4,1,0)</f>
        <v>0</v>
      </c>
    </row>
    <row r="5" spans="1:22" ht="18" x14ac:dyDescent="0.35">
      <c r="B5" s="41"/>
      <c r="C5" s="25">
        <v>1</v>
      </c>
      <c r="D5" s="22"/>
      <c r="E5" s="34"/>
      <c r="F5" s="30"/>
      <c r="G5" s="34"/>
      <c r="H5" s="30"/>
      <c r="I5" s="29"/>
      <c r="J5" s="30"/>
      <c r="K5" s="34"/>
      <c r="L5" s="30"/>
      <c r="M5" s="29"/>
      <c r="N5" s="30"/>
      <c r="O5" s="29">
        <f t="shared" si="0"/>
        <v>0</v>
      </c>
      <c r="P5" s="30">
        <f t="shared" si="1"/>
        <v>0</v>
      </c>
    </row>
    <row r="6" spans="1:22" ht="15.75" customHeight="1" thickBot="1" x14ac:dyDescent="0.4">
      <c r="B6" s="42"/>
      <c r="C6" s="26">
        <v>2</v>
      </c>
      <c r="D6" s="23"/>
      <c r="E6" s="35"/>
      <c r="F6" s="32"/>
      <c r="G6" s="35"/>
      <c r="H6" s="32"/>
      <c r="I6" s="31"/>
      <c r="J6" s="32"/>
      <c r="K6" s="35"/>
      <c r="L6" s="32"/>
      <c r="M6" s="31"/>
      <c r="N6" s="32"/>
      <c r="O6" s="31">
        <f t="shared" si="0"/>
        <v>0</v>
      </c>
      <c r="P6" s="32">
        <f t="shared" si="1"/>
        <v>0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/>
      </c>
      <c r="B10" s="36"/>
      <c r="C10" s="37" t="s">
        <v>22</v>
      </c>
      <c r="D10" s="38"/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0</v>
      </c>
      <c r="R10" s="44">
        <f>IF(O11&lt;P11,1,0)+IF(O12&lt;P12,1,0)+IF(O13&lt;P13,1,0)+IF(O14&lt;P14,1,0)</f>
        <v>0</v>
      </c>
      <c r="S10" s="44">
        <f>SUM(O11:O14)</f>
        <v>0</v>
      </c>
      <c r="T10" s="44">
        <f>SUM(P11:P14)</f>
        <v>0</v>
      </c>
      <c r="U10" s="44">
        <f>SUM(E11:E14,G11:G14,I11:I14,K11:K14,M11:M14)</f>
        <v>0</v>
      </c>
      <c r="V10" s="45">
        <f>SUM(F11:F14,H11:H14,J11:J14,L11:L14,N11:N14)</f>
        <v>0</v>
      </c>
    </row>
    <row r="11" spans="1:22" ht="18" x14ac:dyDescent="0.35">
      <c r="B11" s="39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1"/>
      <c r="C12" s="25">
        <v>3</v>
      </c>
      <c r="D12" s="22"/>
      <c r="E12" s="34"/>
      <c r="F12" s="30"/>
      <c r="G12" s="34"/>
      <c r="H12" s="30"/>
      <c r="I12" s="29"/>
      <c r="J12" s="30"/>
      <c r="K12" s="34"/>
      <c r="L12" s="30"/>
      <c r="M12" s="29"/>
      <c r="N12" s="30"/>
      <c r="O12" s="29">
        <f t="shared" ref="O12:O14" si="2">IF(E12&gt;F12,1,0)+IF(G12&gt;H12,1,0)+IF(I12&gt;J12,1,0)+IF(K12&gt;L12,1,0)+IF(M12&gt;N12,1,0)</f>
        <v>0</v>
      </c>
      <c r="P12" s="30">
        <f t="shared" ref="P12:P14" si="3">IF(E12&lt;F12,1,0)+IF(G12&lt;H12,1,0)+IF(I12&lt;J12,1,0)+IF(K12&lt;L12,1,0)+IF(M12&lt;N12,1,0)</f>
        <v>0</v>
      </c>
    </row>
    <row r="13" spans="1:22" ht="18" x14ac:dyDescent="0.35">
      <c r="B13" s="41"/>
      <c r="C13" s="25">
        <v>1</v>
      </c>
      <c r="D13" s="22"/>
      <c r="E13" s="34"/>
      <c r="F13" s="30"/>
      <c r="G13" s="34"/>
      <c r="H13" s="30"/>
      <c r="I13" s="29"/>
      <c r="J13" s="30"/>
      <c r="K13" s="34"/>
      <c r="L13" s="30"/>
      <c r="M13" s="29"/>
      <c r="N13" s="30"/>
      <c r="O13" s="29">
        <f t="shared" si="2"/>
        <v>0</v>
      </c>
      <c r="P13" s="30">
        <f t="shared" si="3"/>
        <v>0</v>
      </c>
    </row>
    <row r="14" spans="1:22" ht="18.600000000000001" thickBot="1" x14ac:dyDescent="0.4">
      <c r="B14" s="42"/>
      <c r="C14" s="26">
        <v>2</v>
      </c>
      <c r="D14" s="23"/>
      <c r="E14" s="35"/>
      <c r="F14" s="32"/>
      <c r="G14" s="35"/>
      <c r="H14" s="32"/>
      <c r="I14" s="31"/>
      <c r="J14" s="32"/>
      <c r="K14" s="35"/>
      <c r="L14" s="32"/>
      <c r="M14" s="31"/>
      <c r="N14" s="32"/>
      <c r="O14" s="31">
        <f t="shared" si="2"/>
        <v>0</v>
      </c>
      <c r="P14" s="32">
        <f t="shared" si="3"/>
        <v>0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/>
      </c>
      <c r="B18" s="36"/>
      <c r="C18" s="37" t="s">
        <v>22</v>
      </c>
      <c r="D18" s="38"/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0</v>
      </c>
      <c r="R18" s="44">
        <f>IF(O19&lt;P19,1,0)+IF(O20&lt;P20,1,0)+IF(O21&lt;P21,1,0)+IF(O22&lt;P22,1,0)</f>
        <v>0</v>
      </c>
      <c r="S18" s="44">
        <f>SUM(O19:O22)</f>
        <v>0</v>
      </c>
      <c r="T18" s="44">
        <f>SUM(P19:P22)</f>
        <v>0</v>
      </c>
      <c r="U18" s="44">
        <f>SUM(E19:E22,G19:G22,I19:I22,K19:K22,M19:M22)</f>
        <v>0</v>
      </c>
      <c r="V18" s="45">
        <f>SUM(F19:F22,H19:H22,J19:J22,L19:L22,N19:N22)</f>
        <v>0</v>
      </c>
    </row>
    <row r="19" spans="1:22" ht="18" x14ac:dyDescent="0.35">
      <c r="B19" s="39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1"/>
      <c r="C20" s="25">
        <v>3</v>
      </c>
      <c r="D20" s="22"/>
      <c r="E20" s="34"/>
      <c r="F20" s="30"/>
      <c r="G20" s="34"/>
      <c r="H20" s="30"/>
      <c r="I20" s="29"/>
      <c r="J20" s="30"/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0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1"/>
      <c r="C21" s="25">
        <v>1</v>
      </c>
      <c r="D21" s="22"/>
      <c r="E21" s="34"/>
      <c r="F21" s="30"/>
      <c r="G21" s="34"/>
      <c r="H21" s="30"/>
      <c r="I21" s="29"/>
      <c r="J21" s="30"/>
      <c r="K21" s="34"/>
      <c r="L21" s="30"/>
      <c r="M21" s="29"/>
      <c r="N21" s="30"/>
      <c r="O21" s="29">
        <f t="shared" si="4"/>
        <v>0</v>
      </c>
      <c r="P21" s="30">
        <f t="shared" si="5"/>
        <v>0</v>
      </c>
    </row>
    <row r="22" spans="1:22" ht="18.600000000000001" thickBot="1" x14ac:dyDescent="0.4">
      <c r="B22" s="42"/>
      <c r="C22" s="26">
        <v>2</v>
      </c>
      <c r="D22" s="23"/>
      <c r="E22" s="35"/>
      <c r="F22" s="32"/>
      <c r="G22" s="35"/>
      <c r="H22" s="32"/>
      <c r="I22" s="31"/>
      <c r="J22" s="32"/>
      <c r="K22" s="35"/>
      <c r="L22" s="32"/>
      <c r="M22" s="31"/>
      <c r="N22" s="32"/>
      <c r="O22" s="31">
        <f t="shared" si="4"/>
        <v>0</v>
      </c>
      <c r="P22" s="32">
        <f t="shared" si="5"/>
        <v>0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39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1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1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2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39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1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1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2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39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1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1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2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39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1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1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2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39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1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1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2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39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1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1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2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39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1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1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2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/>
      </c>
      <c r="B2" s="36"/>
      <c r="C2" s="37" t="s">
        <v>22</v>
      </c>
      <c r="D2" s="38"/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0</v>
      </c>
      <c r="R2" s="44">
        <f>IF(O3&lt;P3,1,0)+IF(O4&lt;P4,1,0)+IF(O5&lt;P5,1,0)+IF(O6&lt;P6,1,0)</f>
        <v>0</v>
      </c>
      <c r="S2" s="44">
        <f>SUM(O3:O6)</f>
        <v>0</v>
      </c>
      <c r="T2" s="44">
        <f>SUM(P3:P6)</f>
        <v>0</v>
      </c>
      <c r="U2" s="44">
        <f>SUM(E3:E6,G3:G6,I3:I6,K3:K6,M3:M6)</f>
        <v>0</v>
      </c>
      <c r="V2" s="45">
        <f>SUM(F3:F6,H3:H6,J3:J6,L3:L6,N3:N6)</f>
        <v>0</v>
      </c>
    </row>
    <row r="3" spans="1:22" ht="18" x14ac:dyDescent="0.35">
      <c r="B3" s="39"/>
      <c r="C3" s="24">
        <v>4</v>
      </c>
      <c r="D3" s="40"/>
      <c r="E3" s="33"/>
      <c r="F3" s="28"/>
      <c r="G3" s="33"/>
      <c r="H3" s="28"/>
      <c r="I3" s="27"/>
      <c r="J3" s="28"/>
      <c r="K3" s="33"/>
      <c r="L3" s="28"/>
      <c r="M3" s="27"/>
      <c r="N3" s="28"/>
      <c r="O3" s="27">
        <f>IF(E3&gt;F3,1,0)+IF(G3&gt;H3,1,0)+IF(I3&gt;J3,1,0)+IF(K3&gt;L3,1,0)+IF(M3&gt;N3,1,0)</f>
        <v>0</v>
      </c>
      <c r="P3" s="28">
        <f>IF(E3&lt;F3,1,0)+IF(G3&lt;H3,1,0)+IF(I3&lt;J3,1,0)+IF(K3&lt;L3,1,0)+IF(M3&lt;N3,1,0)</f>
        <v>0</v>
      </c>
    </row>
    <row r="4" spans="1:22" ht="18" x14ac:dyDescent="0.35">
      <c r="B4" s="41"/>
      <c r="C4" s="25">
        <v>3</v>
      </c>
      <c r="D4" s="22"/>
      <c r="E4" s="34"/>
      <c r="F4" s="30"/>
      <c r="G4" s="34"/>
      <c r="H4" s="30"/>
      <c r="I4" s="29"/>
      <c r="J4" s="30"/>
      <c r="K4" s="34"/>
      <c r="L4" s="30"/>
      <c r="M4" s="29"/>
      <c r="N4" s="30"/>
      <c r="O4" s="29">
        <f t="shared" ref="O4:O6" si="0">IF(E4&gt;F4,1,0)+IF(G4&gt;H4,1,0)+IF(I4&gt;J4,1,0)+IF(K4&gt;L4,1,0)+IF(M4&gt;N4,1,0)</f>
        <v>0</v>
      </c>
      <c r="P4" s="30">
        <f t="shared" ref="P4:P6" si="1">IF(E4&lt;F4,1,0)+IF(G4&lt;H4,1,0)+IF(I4&lt;J4,1,0)+IF(K4&lt;L4,1,0)+IF(M4&lt;N4,1,0)</f>
        <v>0</v>
      </c>
    </row>
    <row r="5" spans="1:22" ht="18" x14ac:dyDescent="0.35">
      <c r="B5" s="41"/>
      <c r="C5" s="25">
        <v>1</v>
      </c>
      <c r="D5" s="22"/>
      <c r="E5" s="34"/>
      <c r="F5" s="30"/>
      <c r="G5" s="34"/>
      <c r="H5" s="30"/>
      <c r="I5" s="29"/>
      <c r="J5" s="30"/>
      <c r="K5" s="34"/>
      <c r="L5" s="30"/>
      <c r="M5" s="29"/>
      <c r="N5" s="30"/>
      <c r="O5" s="29">
        <f t="shared" si="0"/>
        <v>0</v>
      </c>
      <c r="P5" s="30">
        <f t="shared" si="1"/>
        <v>0</v>
      </c>
    </row>
    <row r="6" spans="1:22" ht="15.75" customHeight="1" thickBot="1" x14ac:dyDescent="0.4">
      <c r="B6" s="42"/>
      <c r="C6" s="26">
        <v>2</v>
      </c>
      <c r="D6" s="23"/>
      <c r="E6" s="35"/>
      <c r="F6" s="32"/>
      <c r="G6" s="35"/>
      <c r="H6" s="32"/>
      <c r="I6" s="31"/>
      <c r="J6" s="32"/>
      <c r="K6" s="35"/>
      <c r="L6" s="32"/>
      <c r="M6" s="31"/>
      <c r="N6" s="32"/>
      <c r="O6" s="31">
        <f t="shared" si="0"/>
        <v>0</v>
      </c>
      <c r="P6" s="32">
        <f t="shared" si="1"/>
        <v>0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/>
      </c>
      <c r="B10" s="36"/>
      <c r="C10" s="37" t="s">
        <v>22</v>
      </c>
      <c r="D10" s="38"/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0</v>
      </c>
      <c r="R10" s="44">
        <f>IF(O11&lt;P11,1,0)+IF(O12&lt;P12,1,0)+IF(O13&lt;P13,1,0)+IF(O14&lt;P14,1,0)</f>
        <v>0</v>
      </c>
      <c r="S10" s="44">
        <f>SUM(O11:O14)</f>
        <v>0</v>
      </c>
      <c r="T10" s="44">
        <f>SUM(P11:P14)</f>
        <v>0</v>
      </c>
      <c r="U10" s="44">
        <f>SUM(E11:E14,G11:G14,I11:I14,K11:K14,M11:M14)</f>
        <v>0</v>
      </c>
      <c r="V10" s="45">
        <f>SUM(F11:F14,H11:H14,J11:J14,L11:L14,N11:N14)</f>
        <v>0</v>
      </c>
    </row>
    <row r="11" spans="1:22" ht="18" x14ac:dyDescent="0.35">
      <c r="B11" s="39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1"/>
      <c r="C12" s="25">
        <v>3</v>
      </c>
      <c r="D12" s="22"/>
      <c r="E12" s="34"/>
      <c r="F12" s="30"/>
      <c r="G12" s="34"/>
      <c r="H12" s="30"/>
      <c r="I12" s="29"/>
      <c r="J12" s="30"/>
      <c r="K12" s="34"/>
      <c r="L12" s="30"/>
      <c r="M12" s="29"/>
      <c r="N12" s="30"/>
      <c r="O12" s="29">
        <f t="shared" ref="O12:O14" si="2">IF(E12&gt;F12,1,0)+IF(G12&gt;H12,1,0)+IF(I12&gt;J12,1,0)+IF(K12&gt;L12,1,0)+IF(M12&gt;N12,1,0)</f>
        <v>0</v>
      </c>
      <c r="P12" s="30">
        <f t="shared" ref="P12:P14" si="3">IF(E12&lt;F12,1,0)+IF(G12&lt;H12,1,0)+IF(I12&lt;J12,1,0)+IF(K12&lt;L12,1,0)+IF(M12&lt;N12,1,0)</f>
        <v>0</v>
      </c>
    </row>
    <row r="13" spans="1:22" ht="18" x14ac:dyDescent="0.35">
      <c r="B13" s="41"/>
      <c r="C13" s="25">
        <v>1</v>
      </c>
      <c r="D13" s="22"/>
      <c r="E13" s="34"/>
      <c r="F13" s="30"/>
      <c r="G13" s="34"/>
      <c r="H13" s="30"/>
      <c r="I13" s="29"/>
      <c r="J13" s="30"/>
      <c r="K13" s="34"/>
      <c r="L13" s="30"/>
      <c r="M13" s="29"/>
      <c r="N13" s="30"/>
      <c r="O13" s="29">
        <f t="shared" si="2"/>
        <v>0</v>
      </c>
      <c r="P13" s="30">
        <f t="shared" si="3"/>
        <v>0</v>
      </c>
    </row>
    <row r="14" spans="1:22" ht="18.600000000000001" thickBot="1" x14ac:dyDescent="0.4">
      <c r="B14" s="42"/>
      <c r="C14" s="26">
        <v>2</v>
      </c>
      <c r="D14" s="23"/>
      <c r="E14" s="35"/>
      <c r="F14" s="32"/>
      <c r="G14" s="35"/>
      <c r="H14" s="32"/>
      <c r="I14" s="31"/>
      <c r="J14" s="32"/>
      <c r="K14" s="35"/>
      <c r="L14" s="32"/>
      <c r="M14" s="31"/>
      <c r="N14" s="32"/>
      <c r="O14" s="31">
        <f t="shared" si="2"/>
        <v>0</v>
      </c>
      <c r="P14" s="32">
        <f t="shared" si="3"/>
        <v>0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/>
      </c>
      <c r="B18" s="36"/>
      <c r="C18" s="37" t="s">
        <v>22</v>
      </c>
      <c r="D18" s="38"/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0</v>
      </c>
      <c r="R18" s="44">
        <f>IF(O19&lt;P19,1,0)+IF(O20&lt;P20,1,0)+IF(O21&lt;P21,1,0)+IF(O22&lt;P22,1,0)</f>
        <v>0</v>
      </c>
      <c r="S18" s="44">
        <f>SUM(O19:O22)</f>
        <v>0</v>
      </c>
      <c r="T18" s="44">
        <f>SUM(P19:P22)</f>
        <v>0</v>
      </c>
      <c r="U18" s="44">
        <f>SUM(E19:E22,G19:G22,I19:I22,K19:K22,M19:M22)</f>
        <v>0</v>
      </c>
      <c r="V18" s="45">
        <f>SUM(F19:F22,H19:H22,J19:J22,L19:L22,N19:N22)</f>
        <v>0</v>
      </c>
    </row>
    <row r="19" spans="1:22" ht="18" x14ac:dyDescent="0.35">
      <c r="B19" s="39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1"/>
      <c r="C20" s="25">
        <v>3</v>
      </c>
      <c r="D20" s="22"/>
      <c r="E20" s="34"/>
      <c r="F20" s="30"/>
      <c r="G20" s="34"/>
      <c r="H20" s="30"/>
      <c r="I20" s="29"/>
      <c r="J20" s="30"/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0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1"/>
      <c r="C21" s="25">
        <v>1</v>
      </c>
      <c r="D21" s="22"/>
      <c r="E21" s="34"/>
      <c r="F21" s="30"/>
      <c r="G21" s="34"/>
      <c r="H21" s="30"/>
      <c r="I21" s="29"/>
      <c r="J21" s="30"/>
      <c r="K21" s="34"/>
      <c r="L21" s="30"/>
      <c r="M21" s="29"/>
      <c r="N21" s="30"/>
      <c r="O21" s="29">
        <f t="shared" si="4"/>
        <v>0</v>
      </c>
      <c r="P21" s="30">
        <f t="shared" si="5"/>
        <v>0</v>
      </c>
    </row>
    <row r="22" spans="1:22" ht="18.600000000000001" thickBot="1" x14ac:dyDescent="0.4">
      <c r="B22" s="42"/>
      <c r="C22" s="26">
        <v>2</v>
      </c>
      <c r="D22" s="23"/>
      <c r="E22" s="35"/>
      <c r="F22" s="32"/>
      <c r="G22" s="35"/>
      <c r="H22" s="32"/>
      <c r="I22" s="31"/>
      <c r="J22" s="32"/>
      <c r="K22" s="35"/>
      <c r="L22" s="32"/>
      <c r="M22" s="31"/>
      <c r="N22" s="32"/>
      <c r="O22" s="31">
        <f t="shared" si="4"/>
        <v>0</v>
      </c>
      <c r="P22" s="32">
        <f t="shared" si="5"/>
        <v>0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39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1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1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2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39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1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1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2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39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1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1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2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39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1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1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2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39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1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1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2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39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1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1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2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39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1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1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2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U o t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F K L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i 2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U o t s V 8 Z 5 0 a a l A A A A 9 g A A A B I A A A A A A A A A A A A A A A A A A A A A A E N v b m Z p Z y 9 Q Y W N r Y W d l L n h t b F B L A Q I t A B Q A A g A I A F K L b F c P y u m r p A A A A O k A A A A T A A A A A A A A A A A A A A A A A P E A A A B b Q 2 9 u d G V u d F 9 U e X B l c 1 0 u e G 1 s U E s B A i 0 A F A A C A A g A U o t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c A A A A A A A A B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D b 2 x 1 b W 5 U e X B l c y I g V m F s d W U 9 I n N B Q U F H Q m c 9 P S I g L z 4 8 R W 5 0 c n k g V H l w Z T 0 i R m l s b E x h c 3 R V c G R h d G V k I i B W Y W x 1 Z T 0 i Z D I w M j M t M T E t M T J U M T Y 6 M j Y 6 M z Y u O T M y N z k w N l o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P T q X f t n S E y R I A k z c U s 5 L Q A A A A A C A A A A A A A Q Z g A A A A E A A C A A A A A n 4 n 7 Y s J U n 9 Y 8 c q 5 0 j y 6 A G T l l A 9 Q E P p f 1 Y 6 H J T u D N U 9 Q A A A A A O g A A A A A I A A C A A A A A 4 L 4 i n m z 3 L N h D h 8 z s 3 H J F b D m N h / U a C t + A N G g Q l D r Q t A F A A A A C + O n l Z S U 9 g I 9 o m a r Z Z h r Y 2 j U E N F X X D j V g 8 8 W P 4 8 h T 8 R X c V i o x A n L t 6 r 7 + / 9 v f F Z C F T a h g N 4 L F 6 b 1 k H / X L e J + r Q z m z 5 a j 3 w 3 6 u O W s K C / r 5 u L 0 A A A A B 9 m a k C 4 9 t 1 A C 5 E V / y z 2 / o q y K w 7 q r 1 c W W D J 5 C X Z h S Q b E J L 5 Y 3 i Y h K 9 D r Y H a E p h j 4 L i o D 6 t H x V b g 9 J s h 8 O z 6 b / M I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2026-04-29T10:18:06Z</dcterms:modified>
</cp:coreProperties>
</file>