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fileSharing userName="Fodor István" algorithmName="SHA-512" hashValue="SwCpJAvvklJ6jJN73mco7PaozrYpijqtAsMQyaF57NHHUvgBqJxtlnSichDryYgbt2EgTf/mQbEsvOlm+ALfKg==" saltValue="O7H6B7tgJLwHF7jCI9dDqw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Csapatbajnoki\2022_23\"/>
    </mc:Choice>
  </mc:AlternateContent>
  <xr:revisionPtr revIDLastSave="0" documentId="13_ncr:10001_{B259D5D7-60E5-48A5-B310-ED0F67EF14BE}" xr6:coauthVersionLast="47" xr6:coauthVersionMax="47" xr10:uidLastSave="{00000000-0000-0000-0000-000000000000}"/>
  <bookViews>
    <workbookView xWindow="-120" yWindow="-120" windowWidth="29040" windowHeight="15990" xr2:uid="{7CA9E385-69AF-4D51-B54E-78C034B733B7}"/>
  </bookViews>
  <sheets>
    <sheet name="Mátrix" sheetId="1" r:id="rId1"/>
    <sheet name="Mérkőzések | eredmények" sheetId="4" r:id="rId2"/>
    <sheet name="Csapatok" sheetId="3" r:id="rId3"/>
  </sheets>
  <definedNames>
    <definedName name="cs_1">'Csapatok'!$A$2</definedName>
    <definedName name="cs_10">'Csapatok'!$A$11</definedName>
    <definedName name="cs_11">'Csapatok'!$A$12</definedName>
    <definedName name="cs_2">'Csapatok'!$A$3</definedName>
    <definedName name="cs_3">'Csapatok'!$A$4</definedName>
    <definedName name="cs_4">'Csapatok'!$A$5</definedName>
    <definedName name="cs_5">'Csapatok'!$A$6</definedName>
    <definedName name="cs_6">'Csapatok'!$A$7</definedName>
    <definedName name="cs_7">'Csapatok'!$A$8</definedName>
    <definedName name="cs_8">'Csapatok'!$A$9</definedName>
    <definedName name="cs_9">'Csapatok'!$A$10</definedName>
    <definedName name="ExternalData_1" localSheetId="1" hidden="1">'Mérkőzések | eredmények'!$A$1:$D$29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2" i="1" l="1"/>
  <c r="Z11" i="1"/>
  <c r="Z10" i="1"/>
  <c r="Z9" i="1"/>
  <c r="Z8" i="1"/>
  <c r="Z7" i="1"/>
  <c r="Z6" i="1"/>
  <c r="AB12" i="1"/>
  <c r="AB11" i="1"/>
  <c r="AB10" i="1"/>
  <c r="AB9" i="1"/>
  <c r="AB8" i="1"/>
  <c r="AB7" i="1"/>
  <c r="AB6" i="1"/>
  <c r="AA12" i="1"/>
  <c r="AA11" i="1"/>
  <c r="AA10" i="1"/>
  <c r="AA9" i="1"/>
  <c r="AA8" i="1"/>
  <c r="AA7" i="1"/>
  <c r="AA6" i="1"/>
  <c r="AA5" i="1"/>
  <c r="Z5" i="1"/>
  <c r="AB5" i="1"/>
  <c r="D2" i="3"/>
  <c r="D3" i="3"/>
  <c r="D4" i="3"/>
  <c r="D5" i="3"/>
  <c r="D6" i="3"/>
  <c r="D7" i="3"/>
  <c r="D8" i="3"/>
  <c r="D9" i="3"/>
  <c r="D10" i="3"/>
  <c r="D11" i="3"/>
  <c r="D12" i="3"/>
  <c r="C12" i="3"/>
  <c r="C11" i="3"/>
  <c r="C10" i="3"/>
  <c r="C9" i="3"/>
  <c r="C8" i="3"/>
  <c r="C7" i="3"/>
  <c r="C6" i="3"/>
  <c r="C5" i="3"/>
  <c r="C4" i="3"/>
  <c r="C3" i="3"/>
  <c r="C2" i="3"/>
  <c r="I22" i="1" l="1"/>
  <c r="O19" i="1"/>
  <c r="G17" i="1"/>
  <c r="H14" i="1"/>
  <c r="Q13" i="1"/>
  <c r="U11" i="1"/>
  <c r="Q8" i="1"/>
  <c r="D8" i="1"/>
  <c r="H7" i="1"/>
  <c r="O6" i="1"/>
  <c r="G5" i="1"/>
  <c r="N4" i="1"/>
  <c r="P3" i="1"/>
  <c r="L3" i="1"/>
  <c r="L2" i="4"/>
  <c r="M2" i="4" s="1"/>
  <c r="L3" i="4"/>
  <c r="M3" i="4" s="1"/>
  <c r="L4" i="4"/>
  <c r="M4" i="4" s="1"/>
  <c r="L5" i="4"/>
  <c r="M5" i="4" s="1"/>
  <c r="L6" i="4"/>
  <c r="M6" i="4" s="1"/>
  <c r="L7" i="4"/>
  <c r="M7" i="4" s="1"/>
  <c r="L8" i="4"/>
  <c r="M8" i="4" s="1"/>
  <c r="L9" i="4"/>
  <c r="M9" i="4" s="1"/>
  <c r="L10" i="4"/>
  <c r="M10" i="4" s="1"/>
  <c r="L11" i="4"/>
  <c r="M11" i="4" s="1"/>
  <c r="L12" i="4"/>
  <c r="M12" i="4" s="1"/>
  <c r="L13" i="4"/>
  <c r="M13" i="4" s="1"/>
  <c r="L14" i="4"/>
  <c r="M14" i="4" s="1"/>
  <c r="L15" i="4"/>
  <c r="M15" i="4" s="1"/>
  <c r="L16" i="4"/>
  <c r="M16" i="4" s="1"/>
  <c r="L17" i="4"/>
  <c r="M17" i="4" s="1"/>
  <c r="L18" i="4"/>
  <c r="M18" i="4" s="1"/>
  <c r="L19" i="4"/>
  <c r="M19" i="4" s="1"/>
  <c r="L20" i="4"/>
  <c r="M20" i="4" s="1"/>
  <c r="L21" i="4"/>
  <c r="M21" i="4" s="1"/>
  <c r="L22" i="4"/>
  <c r="M22" i="4" s="1"/>
  <c r="L23" i="4"/>
  <c r="M23" i="4" s="1"/>
  <c r="L24" i="4"/>
  <c r="M24" i="4" s="1"/>
  <c r="L25" i="4"/>
  <c r="M25" i="4" s="1"/>
  <c r="L26" i="4"/>
  <c r="M26" i="4" s="1"/>
  <c r="L27" i="4"/>
  <c r="M27" i="4" s="1"/>
  <c r="L28" i="4"/>
  <c r="M28" i="4" s="1"/>
  <c r="L29" i="4"/>
  <c r="M29" i="4" s="1"/>
  <c r="T2" i="1"/>
  <c r="U6" i="1" s="1"/>
  <c r="R2" i="1"/>
  <c r="S12" i="1" s="1"/>
  <c r="P2" i="1"/>
  <c r="N2" i="1"/>
  <c r="L2" i="1"/>
  <c r="L5" i="1" s="1"/>
  <c r="J2" i="1"/>
  <c r="K18" i="1" s="1"/>
  <c r="H2" i="1"/>
  <c r="F2" i="1"/>
  <c r="D2" i="1"/>
  <c r="B2" i="1"/>
  <c r="C6" i="1" s="1"/>
  <c r="A21" i="1"/>
  <c r="Q22" i="1" s="1"/>
  <c r="A19" i="1"/>
  <c r="Q20" i="1" s="1"/>
  <c r="A17" i="1"/>
  <c r="E18" i="1" s="1"/>
  <c r="A15" i="1"/>
  <c r="Q16" i="1" s="1"/>
  <c r="A7" i="1"/>
  <c r="A13" i="1"/>
  <c r="Q14" i="1" s="1"/>
  <c r="A11" i="1"/>
  <c r="P11" i="1" s="1"/>
  <c r="A9" i="1"/>
  <c r="R10" i="1" s="1"/>
  <c r="A5" i="1"/>
  <c r="A3" i="1"/>
  <c r="B12" i="3"/>
  <c r="G12" i="1" l="1"/>
  <c r="M17" i="1"/>
  <c r="M20" i="1"/>
  <c r="U4" i="1"/>
  <c r="D4" i="1"/>
  <c r="T3" i="1"/>
  <c r="I11" i="1"/>
  <c r="N12" i="1"/>
  <c r="O14" i="1"/>
  <c r="T17" i="1"/>
  <c r="R6" i="1"/>
  <c r="S8" i="1"/>
  <c r="H3" i="1"/>
  <c r="I4" i="1"/>
  <c r="Q5" i="1"/>
  <c r="M7" i="1"/>
  <c r="E13" i="1"/>
  <c r="U14" i="1"/>
  <c r="S7" i="1"/>
  <c r="B9" i="1"/>
  <c r="G9" i="1"/>
  <c r="O9" i="1"/>
  <c r="T9" i="1"/>
  <c r="E10" i="1"/>
  <c r="M10" i="1"/>
  <c r="C11" i="1"/>
  <c r="J13" i="1"/>
  <c r="C14" i="1"/>
  <c r="F15" i="1"/>
  <c r="K15" i="1"/>
  <c r="S15" i="1"/>
  <c r="D16" i="1"/>
  <c r="I16" i="1"/>
  <c r="B17" i="1"/>
  <c r="S18" i="1"/>
  <c r="T10" i="1"/>
  <c r="P10" i="1"/>
  <c r="L10" i="1"/>
  <c r="F10" i="1"/>
  <c r="B10" i="1"/>
  <c r="R9" i="1"/>
  <c r="N9" i="1"/>
  <c r="J9" i="1"/>
  <c r="D9" i="1"/>
  <c r="T16" i="1"/>
  <c r="P16" i="1"/>
  <c r="J16" i="1"/>
  <c r="F16" i="1"/>
  <c r="B16" i="1"/>
  <c r="R15" i="1"/>
  <c r="L15" i="1"/>
  <c r="H15" i="1"/>
  <c r="D15" i="1"/>
  <c r="S4" i="1"/>
  <c r="T12" i="1"/>
  <c r="P12" i="1"/>
  <c r="L12" i="1"/>
  <c r="F12" i="1"/>
  <c r="B12" i="1"/>
  <c r="R11" i="1"/>
  <c r="N11" i="1"/>
  <c r="H11" i="1"/>
  <c r="D11" i="1"/>
  <c r="R18" i="1"/>
  <c r="U18" i="1"/>
  <c r="T18" i="1"/>
  <c r="N18" i="1"/>
  <c r="J18" i="1"/>
  <c r="F18" i="1"/>
  <c r="B18" i="1"/>
  <c r="R17" i="1"/>
  <c r="L17" i="1"/>
  <c r="H17" i="1"/>
  <c r="D17" i="1"/>
  <c r="E4" i="1"/>
  <c r="I3" i="1"/>
  <c r="M3" i="1"/>
  <c r="Q3" i="1"/>
  <c r="U3" i="1"/>
  <c r="J4" i="1"/>
  <c r="O4" i="1"/>
  <c r="H5" i="1"/>
  <c r="M5" i="1"/>
  <c r="S5" i="1"/>
  <c r="F6" i="1"/>
  <c r="K6" i="1"/>
  <c r="Q6" i="1"/>
  <c r="B7" i="1"/>
  <c r="I7" i="1"/>
  <c r="O7" i="1"/>
  <c r="T7" i="1"/>
  <c r="E8" i="1"/>
  <c r="M8" i="1"/>
  <c r="R8" i="1"/>
  <c r="C9" i="1"/>
  <c r="K9" i="1"/>
  <c r="P9" i="1"/>
  <c r="U9" i="1"/>
  <c r="G10" i="1"/>
  <c r="N10" i="1"/>
  <c r="S10" i="1"/>
  <c r="E11" i="1"/>
  <c r="L11" i="1"/>
  <c r="Q11" i="1"/>
  <c r="C12" i="1"/>
  <c r="H12" i="1"/>
  <c r="O12" i="1"/>
  <c r="U12" i="1"/>
  <c r="F13" i="1"/>
  <c r="K13" i="1"/>
  <c r="S13" i="1"/>
  <c r="D14" i="1"/>
  <c r="I14" i="1"/>
  <c r="B15" i="1"/>
  <c r="G15" i="1"/>
  <c r="M15" i="1"/>
  <c r="T15" i="1"/>
  <c r="E16" i="1"/>
  <c r="K16" i="1"/>
  <c r="R16" i="1"/>
  <c r="C17" i="1"/>
  <c r="I17" i="1"/>
  <c r="N17" i="1"/>
  <c r="U17" i="1"/>
  <c r="G18" i="1"/>
  <c r="L18" i="1"/>
  <c r="C19" i="1"/>
  <c r="U19" i="1"/>
  <c r="O21" i="1"/>
  <c r="M22" i="1"/>
  <c r="K21" i="1"/>
  <c r="T4" i="1"/>
  <c r="P4" i="1"/>
  <c r="L4" i="1"/>
  <c r="H4" i="1"/>
  <c r="T14" i="1"/>
  <c r="P14" i="1"/>
  <c r="J14" i="1"/>
  <c r="F14" i="1"/>
  <c r="B14" i="1"/>
  <c r="R13" i="1"/>
  <c r="N13" i="1"/>
  <c r="H13" i="1"/>
  <c r="D13" i="1"/>
  <c r="P20" i="1"/>
  <c r="L20" i="1"/>
  <c r="H20" i="1"/>
  <c r="D20" i="1"/>
  <c r="T19" i="1"/>
  <c r="N19" i="1"/>
  <c r="J19" i="1"/>
  <c r="F19" i="1"/>
  <c r="B19" i="1"/>
  <c r="U20" i="1"/>
  <c r="O20" i="1"/>
  <c r="K20" i="1"/>
  <c r="G20" i="1"/>
  <c r="C20" i="1"/>
  <c r="Q19" i="1"/>
  <c r="M19" i="1"/>
  <c r="I19" i="1"/>
  <c r="E19" i="1"/>
  <c r="T20" i="1"/>
  <c r="N20" i="1"/>
  <c r="J20" i="1"/>
  <c r="F20" i="1"/>
  <c r="B20" i="1"/>
  <c r="P19" i="1"/>
  <c r="L19" i="1"/>
  <c r="H19" i="1"/>
  <c r="D19" i="1"/>
  <c r="D3" i="1"/>
  <c r="F3" i="1"/>
  <c r="J3" i="1"/>
  <c r="N3" i="1"/>
  <c r="R3" i="1"/>
  <c r="F4" i="1"/>
  <c r="K4" i="1"/>
  <c r="Q4" i="1"/>
  <c r="B5" i="1"/>
  <c r="I5" i="1"/>
  <c r="O5" i="1"/>
  <c r="T5" i="1"/>
  <c r="G6" i="1"/>
  <c r="M6" i="1"/>
  <c r="C7" i="1"/>
  <c r="K7" i="1"/>
  <c r="P7" i="1"/>
  <c r="U7" i="1"/>
  <c r="I8" i="1"/>
  <c r="N8" i="1"/>
  <c r="E9" i="1"/>
  <c r="L9" i="1"/>
  <c r="Q9" i="1"/>
  <c r="C10" i="1"/>
  <c r="J10" i="1"/>
  <c r="O10" i="1"/>
  <c r="U10" i="1"/>
  <c r="F11" i="1"/>
  <c r="M11" i="1"/>
  <c r="S11" i="1"/>
  <c r="D12" i="1"/>
  <c r="I12" i="1"/>
  <c r="Q12" i="1"/>
  <c r="B13" i="1"/>
  <c r="G13" i="1"/>
  <c r="O13" i="1"/>
  <c r="T13" i="1"/>
  <c r="E14" i="1"/>
  <c r="K14" i="1"/>
  <c r="R14" i="1"/>
  <c r="C15" i="1"/>
  <c r="I15" i="1"/>
  <c r="P15" i="1"/>
  <c r="U15" i="1"/>
  <c r="G16" i="1"/>
  <c r="L16" i="1"/>
  <c r="S16" i="1"/>
  <c r="E17" i="1"/>
  <c r="J17" i="1"/>
  <c r="O17" i="1"/>
  <c r="C18" i="1"/>
  <c r="H18" i="1"/>
  <c r="M18" i="1"/>
  <c r="G19" i="1"/>
  <c r="E20" i="1"/>
  <c r="C21" i="1"/>
  <c r="S21" i="1"/>
  <c r="J6" i="1"/>
  <c r="K8" i="1"/>
  <c r="T6" i="1"/>
  <c r="P6" i="1"/>
  <c r="L6" i="1"/>
  <c r="H6" i="1"/>
  <c r="B6" i="1"/>
  <c r="R5" i="1"/>
  <c r="N5" i="1"/>
  <c r="J5" i="1"/>
  <c r="F5" i="1"/>
  <c r="T8" i="1"/>
  <c r="P8" i="1"/>
  <c r="L8" i="1"/>
  <c r="H8" i="1"/>
  <c r="B8" i="1"/>
  <c r="R7" i="1"/>
  <c r="N7" i="1"/>
  <c r="J7" i="1"/>
  <c r="D7" i="1"/>
  <c r="P22" i="1"/>
  <c r="L22" i="1"/>
  <c r="H22" i="1"/>
  <c r="D22" i="1"/>
  <c r="R21" i="1"/>
  <c r="N21" i="1"/>
  <c r="J21" i="1"/>
  <c r="F21" i="1"/>
  <c r="B21" i="1"/>
  <c r="S22" i="1"/>
  <c r="O22" i="1"/>
  <c r="K22" i="1"/>
  <c r="G22" i="1"/>
  <c r="C22" i="1"/>
  <c r="Q21" i="1"/>
  <c r="M21" i="1"/>
  <c r="I21" i="1"/>
  <c r="E21" i="1"/>
  <c r="R22" i="1"/>
  <c r="N22" i="1"/>
  <c r="J22" i="1"/>
  <c r="F22" i="1"/>
  <c r="B22" i="1"/>
  <c r="P21" i="1"/>
  <c r="L21" i="1"/>
  <c r="H21" i="1"/>
  <c r="D21" i="1"/>
  <c r="E3" i="1"/>
  <c r="G3" i="1"/>
  <c r="K3" i="1"/>
  <c r="O3" i="1"/>
  <c r="S3" i="1"/>
  <c r="G4" i="1"/>
  <c r="M4" i="1"/>
  <c r="R4" i="1"/>
  <c r="C5" i="1"/>
  <c r="K5" i="1"/>
  <c r="P5" i="1"/>
  <c r="U5" i="1"/>
  <c r="I6" i="1"/>
  <c r="N6" i="1"/>
  <c r="S6" i="1"/>
  <c r="E7" i="1"/>
  <c r="L7" i="1"/>
  <c r="Q7" i="1"/>
  <c r="C8" i="1"/>
  <c r="J8" i="1"/>
  <c r="O8" i="1"/>
  <c r="U8" i="1"/>
  <c r="F9" i="1"/>
  <c r="M9" i="1"/>
  <c r="S9" i="1"/>
  <c r="D10" i="1"/>
  <c r="K10" i="1"/>
  <c r="Q10" i="1"/>
  <c r="B11" i="1"/>
  <c r="G11" i="1"/>
  <c r="O11" i="1"/>
  <c r="T11" i="1"/>
  <c r="E12" i="1"/>
  <c r="M12" i="1"/>
  <c r="R12" i="1"/>
  <c r="C13" i="1"/>
  <c r="I13" i="1"/>
  <c r="P13" i="1"/>
  <c r="U13" i="1"/>
  <c r="G14" i="1"/>
  <c r="N14" i="1"/>
  <c r="S14" i="1"/>
  <c r="E15" i="1"/>
  <c r="J15" i="1"/>
  <c r="Q15" i="1"/>
  <c r="C16" i="1"/>
  <c r="H16" i="1"/>
  <c r="M16" i="1"/>
  <c r="U16" i="1"/>
  <c r="F17" i="1"/>
  <c r="K17" i="1"/>
  <c r="S17" i="1"/>
  <c r="D18" i="1"/>
  <c r="I18" i="1"/>
  <c r="O18" i="1"/>
  <c r="K19" i="1"/>
  <c r="I20" i="1"/>
  <c r="G21" i="1"/>
  <c r="E22" i="1"/>
  <c r="B2" i="3"/>
  <c r="B8" i="3"/>
  <c r="B4" i="3"/>
  <c r="B6" i="3"/>
  <c r="B11" i="3"/>
  <c r="B7" i="3"/>
  <c r="B10" i="3"/>
  <c r="B9" i="3"/>
  <c r="B5" i="3"/>
  <c r="B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DD7314-D859-479E-B86A-B001255014B4}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<sst xmlns="http://schemas.openxmlformats.org/spreadsheetml/2006/main" count="141" uniqueCount="81">
  <si>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</si>
  <si>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</si>
  <si>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</si>
  <si>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</si>
  <si>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</si>
  <si>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</si>
  <si>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</si>
  <si>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</si>
  <si>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</si>
  <si>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</si>
  <si>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</si>
  <si>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</si>
  <si>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</si>
  <si>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</si>
  <si>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Egri SSE-Miskolc Team</t>
  </si>
  <si>
    <t>Pécsi Fallabda SE III</t>
  </si>
  <si>
    <t>Anico Készházak_Dfitness SE</t>
  </si>
  <si>
    <t>Pécsi Fallabda SE II</t>
  </si>
  <si>
    <t>Soproni MAFC</t>
  </si>
  <si>
    <t>Colosseum-Luxus SE</t>
  </si>
  <si>
    <t>Budaörsi Labda Egylet III</t>
  </si>
  <si>
    <t>Fireballs</t>
  </si>
  <si>
    <t>Egri SSE-Miskolc Team|Pécsi Fallabda SE III</t>
  </si>
  <si>
    <t>Pécsi Fallabda SE III|Egri SSE-Miskolc Team</t>
  </si>
  <si>
    <t>Egri SSE-Miskolc Team|Anico Készházak_Dfitness SE</t>
  </si>
  <si>
    <t>Anico Készházak_Dfitness SE|Egri SSE-Miskolc Team</t>
  </si>
  <si>
    <t>Egri SSE-Miskolc Team|Pécsi Fallabda SE II</t>
  </si>
  <si>
    <t>Pécsi Fallabda SE II|Egri SSE-Miskolc Team</t>
  </si>
  <si>
    <t>Egri SSE-Miskolc Team|Soproni MAFC</t>
  </si>
  <si>
    <t>Soproni MAFC|Egri SSE-Miskolc Team</t>
  </si>
  <si>
    <t>Egri SSE-Miskolc Team|Colosseum-Luxus SE</t>
  </si>
  <si>
    <t>Colosseum-Luxus SE|Egri SSE-Miskolc Team</t>
  </si>
  <si>
    <t>Egri SSE-Miskolc Team|Budaörsi Labda Egylet III</t>
  </si>
  <si>
    <t>Budaörsi Labda Egylet III|Egri SSE-Miskolc Team</t>
  </si>
  <si>
    <t>Egri SSE-Miskolc Team|Fireballs</t>
  </si>
  <si>
    <t>Fireballs|Egri SSE-Miskolc Team</t>
  </si>
  <si>
    <t>Pécsi Fallabda SE III|Anico Készházak_Dfitness SE</t>
  </si>
  <si>
    <t>Anico Készházak_Dfitness SE|Pécsi Fallabda SE III</t>
  </si>
  <si>
    <t>Pécsi Fallabda SE III|Pécsi Fallabda SE II</t>
  </si>
  <si>
    <t>Pécsi Fallabda SE II|Pécsi Fallabda SE III</t>
  </si>
  <si>
    <t>Pécsi Fallabda SE III|Soproni MAFC</t>
  </si>
  <si>
    <t>Soproni MAFC|Pécsi Fallabda SE III</t>
  </si>
  <si>
    <t>Pécsi Fallabda SE III|Colosseum-Luxus SE</t>
  </si>
  <si>
    <t>Colosseum-Luxus SE|Pécsi Fallabda SE III</t>
  </si>
  <si>
    <t>Pécsi Fallabda SE III|Budaörsi Labda Egylet III</t>
  </si>
  <si>
    <t>Budaörsi Labda Egylet III|Pécsi Fallabda SE III</t>
  </si>
  <si>
    <t>Pécsi Fallabda SE III|Fireballs</t>
  </si>
  <si>
    <t>Fireballs|Pécsi Fallabda SE III</t>
  </si>
  <si>
    <t>Anico Készházak_Dfitness SE|Pécsi Fallabda SE II</t>
  </si>
  <si>
    <t>Pécsi Fallabda SE II|Anico Készházak_Dfitness SE</t>
  </si>
  <si>
    <t>Anico Készházak_Dfitness SE|Soproni MAFC</t>
  </si>
  <si>
    <t>Soproni MAFC|Anico Készházak_Dfitness SE</t>
  </si>
  <si>
    <t>Anico Készházak_Dfitness SE|Colosseum-Luxus SE</t>
  </si>
  <si>
    <t>Colosseum-Luxus SE|Anico Készházak_Dfitness SE</t>
  </si>
  <si>
    <t>Anico Készházak_Dfitness SE|Budaörsi Labda Egylet III</t>
  </si>
  <si>
    <t>Budaörsi Labda Egylet III|Anico Készházak_Dfitness SE</t>
  </si>
  <si>
    <t>Anico Készházak_Dfitness SE|Fireballs</t>
  </si>
  <si>
    <t>Fireballs|Anico Készházak_Dfitness SE</t>
  </si>
  <si>
    <t>Pécsi Fallabda SE II|Soproni MAFC</t>
  </si>
  <si>
    <t>Soproni MAFC|Pécsi Fallabda SE II</t>
  </si>
  <si>
    <t>Pécsi Fallabda SE II|Colosseum-Luxus SE</t>
  </si>
  <si>
    <t>Colosseum-Luxus SE|Pécsi Fallabda SE II</t>
  </si>
  <si>
    <t>Pécsi Fallabda SE II|Budaörsi Labda Egylet III</t>
  </si>
  <si>
    <t>Budaörsi Labda Egylet III|Pécsi Fallabda SE II</t>
  </si>
  <si>
    <t>Pécsi Fallabda SE II|Fireballs</t>
  </si>
  <si>
    <t>Fireballs|Pécsi Fallabda SE II</t>
  </si>
  <si>
    <t>Soproni MAFC|Colosseum-Luxus SE</t>
  </si>
  <si>
    <t>Colosseum-Luxus SE|Soproni MAFC</t>
  </si>
  <si>
    <t>Soproni MAFC|Budaörsi Labda Egylet III</t>
  </si>
  <si>
    <t>Budaörsi Labda Egylet III|Soproni MAFC</t>
  </si>
  <si>
    <t>Soproni MAFC|Fireballs</t>
  </si>
  <si>
    <t>Fireballs|Soproni MAFC</t>
  </si>
  <si>
    <t>Colosseum-Luxus SE|Budaörsi Labda Egylet III</t>
  </si>
  <si>
    <t>Budaörsi Labda Egylet III|Colosseum-Luxus SE</t>
  </si>
  <si>
    <t>Colosseum-Luxus SE|Fireballs</t>
  </si>
  <si>
    <t>Fireballs|Colosseum-Luxus SE</t>
  </si>
  <si>
    <t>Budaörsi Labda Egylet III|Fireballs</t>
  </si>
  <si>
    <t>Fireballs|Budaörsi Labda Egylet III</t>
  </si>
  <si>
    <t>Helyezés</t>
  </si>
  <si>
    <t>Nyert szettek</t>
  </si>
  <si>
    <t>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</si>
</sst>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ál" xfId="0" builtinId="0"/>
  </cellStyles>
  <dxfs count="1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200554-70DB-4EE9-9810-3C088462E82C}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2CAFA8-37B9-4F67-BEE0-3D69562A6EDD}" name="Mérkőzések" displayName="Mérkőzések" ref="A1:M29" tableType="queryTable" totalsRowShown="0">
  <tableColumns count="13">
    <tableColumn id="2" xr3:uid="{43835B10-E25B-4795-B790-B6D578AD4CBF}" uniqueName="2" name="Index_I" queryTableFieldId="25"/>
    <tableColumn id="3" xr3:uid="{3992C3EF-004A-4588-994A-2044CA8F247A}" uniqueName="3" name="Index_II" queryTableFieldId="26"/>
    <tableColumn id="14" xr3:uid="{6E290B21-C077-4A6E-B06F-B16D112CA0E5}" uniqueName="14" name="Csapatok" queryTableFieldId="14" dataDxfId="13"/>
    <tableColumn id="5" xr3:uid="{76305D33-FCE2-4799-BE18-A315E710CC8E}" uniqueName="5" name="Csapatok.2" queryTableFieldId="5" dataDxfId="12"/>
    <tableColumn id="20" xr3:uid="{52CA6774-1F3B-49AD-B58A-D7F9A6262BBA}" uniqueName="20" name="Forduló" queryTableFieldId="22" dataDxfId="11"/>
    <tableColumn id="9" xr3:uid="{A5006C4A-E6B4-4E9C-89B7-4176EE79D4EA}" uniqueName="9" name="Csapatok eredmény" queryTableFieldId="33" dataDxfId="10"/>
    <tableColumn id="8" xr3:uid="{1F2A76CB-52C8-40C7-BAAE-76A59CCEB18B}" uniqueName="8" name="Csapatok.2 eredmény" queryTableFieldId="32" dataDxfId="9"/>
    <tableColumn id="10" xr3:uid="{D78493F2-87F3-46B7-BE9C-C6808AD94BA8}" uniqueName="10" name="Csapat.1 szettek" queryTableFieldId="10" dataDxfId="8"/>
    <tableColumn id="11" xr3:uid="{89958C1C-12DE-41FA-B6FA-4A940C81EE28}" uniqueName="11" name="Csapat.2 szettek" queryTableFieldId="11" dataDxfId="7"/>
    <tableColumn id="12" xr3:uid="{25F87C09-8234-4883-993B-E614F5DF1B89}" uniqueName="12" name="Csapat.1 pontok" queryTableFieldId="12" dataDxfId="6"/>
    <tableColumn id="13" xr3:uid="{F8DCC56D-1AA1-46D2-A9BC-E5CF869D137E}" uniqueName="13" name="Csapat.2 pontok" queryTableFieldId="13" dataDxfId="5"/>
    <tableColumn id="6" xr3:uid="{C0E3C251-E34A-462C-B45D-4C1C2431BB83}" uniqueName="6" name="Csapatok megszerzett pont" queryTableFieldId="30" dataDxfId="4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xr3:uid="{D94FA197-D14E-4C77-A329-2C0AE791E109}" uniqueName="7" name="Csapatok.2 megszerzett pont" queryTableFieldId="31" dataDxfId="3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CE3A-7916-41AC-AAB0-71EDD2247BD9}" name="Csapatok" displayName="Csapatok" ref="A1:D12" totalsRowShown="0">
  <autoFilter ref="A1:D12" xr:uid="{32AFCE3A-7916-41AC-AAB0-71EDD2247BD9}"/>
  <tableColumns count="4">
    <tableColumn id="2" xr3:uid="{A3E0D0AE-EEDB-4873-88B9-9D3D762FB5C9}" name="Csapatok"/>
    <tableColumn id="1" xr3:uid="{BBD85CC9-69C7-4D68-B92D-966707ED0706}" name="Pontok" dataDxfId="2">
      <calculatedColumnFormula>SUMIF('Mérkőzések | eredmények'!C:C,cs_1,'Mérkőzések | eredmények'!L:L)+SUMIF('Mérkőzések | eredmények'!D:D,cs_1,'Mérkőzések | eredmények'!M:M)</calculatedColumnFormula>
    </tableColumn>
    <tableColumn id="3" xr3:uid="{76A8D19A-CAF3-417E-AA4D-288481DFFB2C}" name="Nyert szettek" dataDxfId="1">
      <calculatedColumnFormula>SUMIF('Mérkőzések | eredmények'!$C:$C,cs_2,'Mérkőzések | eredmények'!H:H)+SUMIF('Mérkőzések | eredmények'!$D:$D,cs_2,'Mérkőzések | eredmények'!I:I)</calculatedColumnFormula>
    </tableColumn>
    <tableColumn id="4" xr3:uid="{20095312-EA2C-4D03-9119-33CC8755D9A8}" name="index" dataDxfId="0">
      <calculatedColumnFormula>VALUE(Csapatok[[#This Row],[Pontok]]&amp;Csapatok[[#This Row],[Nyert szettek]])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5CA8-02C4-49A2-9A55-D8913D9D65AF}">
  <dimension ref="A1:AB33"/>
  <sheetViews>
    <sheetView showGridLines="0" tabSelected="1" workbookViewId="0">
      <selection activeCell="X13" sqref="X13"/>
    </sheetView>
  </sheetViews>
  <sheetFormatPr defaultRowHeight="15" x14ac:dyDescent="0.25"/>
  <cols>
    <col min="1" max="1" width="14.42578125" customWidth="1"/>
    <col min="2" max="21" width="6.85546875" customWidth="1"/>
    <col min="26" max="26" width="26.7109375" bestFit="1" customWidth="1"/>
    <col min="28" max="28" width="0" hidden="1" customWidth="1"/>
  </cols>
  <sheetData>
    <row r="1" spans="1:28" ht="15.75" thickBot="1" x14ac:dyDescent="0.3"/>
    <row r="2" spans="1:28" ht="32.25" customHeight="1" x14ac:dyDescent="0.25">
      <c r="A2" s="35"/>
      <c r="B2" s="43" t="str">
        <f>IF(cs_1="","",cs_1)</f>
        <v>Egri SSE-Miskolc Team</v>
      </c>
      <c r="C2" s="44"/>
      <c r="D2" s="39" t="str">
        <f>IF(cs_2="","",cs_2)</f>
        <v>Pécsi Fallabda SE III</v>
      </c>
      <c r="E2" s="45"/>
      <c r="F2" s="39" t="str">
        <f>IF(cs_3="","",cs_3)</f>
        <v>Anico Készházak_Dfitness SE</v>
      </c>
      <c r="G2" s="45"/>
      <c r="H2" s="39" t="str">
        <f>IF(cs_4="","",cs_4)</f>
        <v>Pécsi Fallabda SE II</v>
      </c>
      <c r="I2" s="45"/>
      <c r="J2" s="39" t="str">
        <f>IF(cs_5="","",cs_5)</f>
        <v>Soproni MAFC</v>
      </c>
      <c r="K2" s="45"/>
      <c r="L2" s="39" t="str">
        <f>IF(cs_6="","",cs_6)</f>
        <v>Colosseum-Luxus SE</v>
      </c>
      <c r="M2" s="45"/>
      <c r="N2" s="39" t="str">
        <f>IF(cs_7="","",cs_7)</f>
        <v>Budaörsi Labda Egylet III</v>
      </c>
      <c r="O2" s="48"/>
      <c r="P2" s="43" t="str">
        <f>IF(cs_8="","",cs_8)</f>
        <v>Fireballs</v>
      </c>
      <c r="Q2" s="44"/>
      <c r="R2" s="39" t="str">
        <f>IF(cs_9="","",cs_9)</f>
        <v/>
      </c>
      <c r="S2" s="45"/>
      <c r="T2" s="39" t="str">
        <f>IF(cs_10="","",cs_10)</f>
        <v/>
      </c>
      <c r="U2" s="40"/>
    </row>
    <row r="3" spans="1:28" ht="17.25" customHeight="1" x14ac:dyDescent="0.25">
      <c r="A3" s="41" t="str">
        <f>IF(cs_1="","",cs_1)</f>
        <v>Egri SSE-Miskolc Team</v>
      </c>
      <c r="B3" s="14"/>
      <c r="C3" s="15"/>
      <c r="D3" s="3">
        <f>IFERROR(IFERROR(
IF(VLOOKUP($A3&amp;"|"&amp;D$2,'Mérkőzések | eredmények'!$A:$K,6,0)="","",VLOOKUP($A3&amp;"|"&amp;D$2,'Mérkőzések | eredmények'!$A:$K,6,0)),
IF(VLOOKUP($A3&amp;"|"&amp;D$2,'Mérkőzések | eredmények'!$B:$K,5,0)="","",VLOOKUP($A3&amp;"|"&amp;D$2,'Mérkőzések | eredmények'!$B:$K,5,0))),"")</f>
        <v>3</v>
      </c>
      <c r="E3" s="4">
        <f>IFERROR(IFERROR(
IF(VLOOKUP($A3&amp;"|"&amp;D$2,'Mérkőzések | eredmények'!$A:$K,7,0)="","",VLOOKUP($A3&amp;"|"&amp;D$2,'Mérkőzések | eredmények'!$A:$K,7,0)),
IF(VLOOKUP($A3&amp;"|"&amp;D$2,'Mérkőzések | eredmények'!$B:$K,6,0)="","",VLOOKUP($A3&amp;"|"&amp;D$2,'Mérkőzések | eredmények'!$B:$K,6,0))),"")</f>
        <v>1</v>
      </c>
      <c r="F3" s="18">
        <f>IFERROR(IFERROR(
IF(VLOOKUP($A3&amp;"|"&amp;F$2,'Mérkőzések | eredmények'!$A:$K,6,0)="","",VLOOKUP($A3&amp;"|"&amp;F$2,'Mérkőzések | eredmények'!$A:$K,6,0)),
IF(VLOOKUP($A3&amp;"|"&amp;F$2,'Mérkőzések | eredmények'!$B:$K,5,0)="","",VLOOKUP($A3&amp;"|"&amp;F$2,'Mérkőzések | eredmények'!$B:$K,5,0))),"")</f>
        <v>2</v>
      </c>
      <c r="G3" s="19">
        <f>IFERROR(IFERROR(
IF(VLOOKUP($A3&amp;"|"&amp;F$2,'Mérkőzések | eredmények'!$A:$K,7,0)="","",VLOOKUP($A3&amp;"|"&amp;F$2,'Mérkőzések | eredmények'!$A:$K,7,0)),
IF(VLOOKUP($A3&amp;"|"&amp;F$2,'Mérkőzések | eredmények'!$B:$K,6,0)="","",VLOOKUP($A3&amp;"|"&amp;F$2,'Mérkőzések | eredmények'!$B:$K,6,0))),"")</f>
        <v>2</v>
      </c>
      <c r="H3" s="3">
        <f>IFERROR(IFERROR(
IF(VLOOKUP($A3&amp;"|"&amp;H$2,'Mérkőzések | eredmények'!$A:$K,6,0)="","",VLOOKUP($A3&amp;"|"&amp;H$2,'Mérkőzések | eredmények'!$A:$K,6,0)),
IF(VLOOKUP($A3&amp;"|"&amp;H$2,'Mérkőzések | eredmények'!$B:$K,5,0)="","",VLOOKUP($A3&amp;"|"&amp;H$2,'Mérkőzések | eredmények'!$B:$K,5,0))),"")</f>
        <v>3</v>
      </c>
      <c r="I3" s="4">
        <f>IFERROR(IFERROR(
IF(VLOOKUP($A3&amp;"|"&amp;H$2,'Mérkőzések | eredmények'!$A:$K,7,0)="","",VLOOKUP($A3&amp;"|"&amp;H$2,'Mérkőzések | eredmények'!$A:$K,7,0)),
IF(VLOOKUP($A3&amp;"|"&amp;H$2,'Mérkőzések | eredmények'!$B:$K,6,0)="","",VLOOKUP($A3&amp;"|"&amp;H$2,'Mérkőzések | eredmények'!$B:$K,6,0))),"")</f>
        <v>1</v>
      </c>
      <c r="J3" s="18">
        <f>IFERROR(IFERROR(
IF(VLOOKUP($A3&amp;"|"&amp;J$2,'Mérkőzések | eredmények'!$A:$K,6,0)="","",VLOOKUP($A3&amp;"|"&amp;J$2,'Mérkőzések | eredmények'!$A:$K,6,0)),
IF(VLOOKUP($A3&amp;"|"&amp;J$2,'Mérkőzések | eredmények'!$B:$K,5,0)="","",VLOOKUP($A3&amp;"|"&amp;J$2,'Mérkőzések | eredmények'!$B:$K,5,0))),"")</f>
        <v>3</v>
      </c>
      <c r="K3" s="19">
        <f>IFERROR(IFERROR(
IF(VLOOKUP($A3&amp;"|"&amp;J$2,'Mérkőzések | eredmények'!$A:$K,7,0)="","",VLOOKUP($A3&amp;"|"&amp;J$2,'Mérkőzések | eredmények'!$A:$K,7,0)),
IF(VLOOKUP($A3&amp;"|"&amp;J$2,'Mérkőzések | eredmények'!$B:$K,6,0)="","",VLOOKUP($A3&amp;"|"&amp;J$2,'Mérkőzések | eredmények'!$B:$K,6,0))),"")</f>
        <v>1</v>
      </c>
      <c r="L3" s="3">
        <f>IFERROR(IFERROR(
IF(VLOOKUP($A3&amp;"|"&amp;L$2,'Mérkőzések | eredmények'!$A:$K,6,0)="","",VLOOKUP($A3&amp;"|"&amp;L$2,'Mérkőzések | eredmények'!$A:$K,6,0)),
IF(VLOOKUP($A3&amp;"|"&amp;L$2,'Mérkőzések | eredmények'!$B:$K,5,0)="","",VLOOKUP($A3&amp;"|"&amp;L$2,'Mérkőzések | eredmények'!$B:$K,5,0))),"")</f>
        <v>4</v>
      </c>
      <c r="M3" s="4">
        <f>IFERROR(IFERROR(
IF(VLOOKUP($A3&amp;"|"&amp;L$2,'Mérkőzések | eredmények'!$A:$K,7,0)="","",VLOOKUP($A3&amp;"|"&amp;L$2,'Mérkőzések | eredmények'!$A:$K,7,0)),
IF(VLOOKUP($A3&amp;"|"&amp;L$2,'Mérkőzések | eredmények'!$B:$K,6,0)="","",VLOOKUP($A3&amp;"|"&amp;L$2,'Mérkőzések | eredmények'!$B:$K,6,0))),"")</f>
        <v>0</v>
      </c>
      <c r="N3" s="18">
        <f>IFERROR(IFERROR(
IF(VLOOKUP($A3&amp;"|"&amp;N$2,'Mérkőzések | eredmények'!$A:$K,6,0)="","",VLOOKUP($A3&amp;"|"&amp;N$2,'Mérkőzések | eredmények'!$A:$K,6,0)),
IF(VLOOKUP($A3&amp;"|"&amp;N$2,'Mérkőzések | eredmények'!$B:$K,5,0)="","",VLOOKUP($A3&amp;"|"&amp;N$2,'Mérkőzések | eredmények'!$B:$K,5,0))),"")</f>
        <v>4</v>
      </c>
      <c r="O3" s="19">
        <f>IFERROR(IFERROR(
IF(VLOOKUP($A3&amp;"|"&amp;N$2,'Mérkőzések | eredmények'!$A:$K,7,0)="","",VLOOKUP($A3&amp;"|"&amp;N$2,'Mérkőzések | eredmények'!$A:$K,7,0)),
IF(VLOOKUP($A3&amp;"|"&amp;N$2,'Mérkőzések | eredmények'!$B:$K,6,0)="","",VLOOKUP($A3&amp;"|"&amp;N$2,'Mérkőzések | eredmények'!$B:$K,6,0))),"")</f>
        <v>0</v>
      </c>
      <c r="P3" s="3">
        <f>IFERROR(IFERROR(
IF(VLOOKUP($A3&amp;"|"&amp;P$2,'Mérkőzések | eredmények'!$A:$K,6,0)="","",VLOOKUP($A3&amp;"|"&amp;P$2,'Mérkőzések | eredmények'!$A:$K,6,0)),
IF(VLOOKUP($A3&amp;"|"&amp;P$2,'Mérkőzések | eredmények'!$B:$K,5,0)="","",VLOOKUP($A3&amp;"|"&amp;P$2,'Mérkőzések | eredmények'!$B:$K,5,0))),"")</f>
        <v>3</v>
      </c>
      <c r="Q3" s="4">
        <f>IFERROR(IFERROR(
IF(VLOOKUP($A3&amp;"|"&amp;P$2,'Mérkőzések | eredmények'!$A:$K,7,0)="","",VLOOKUP($A3&amp;"|"&amp;P$2,'Mérkőzések | eredmények'!$A:$K,7,0)),
IF(VLOOKUP($A3&amp;"|"&amp;P$2,'Mérkőzések | eredmények'!$B:$K,6,0)="","",VLOOKUP($A3&amp;"|"&amp;P$2,'Mérkőzések | eredmények'!$B:$K,6,0))),"")</f>
        <v>1</v>
      </c>
      <c r="R3" s="18" t="str">
        <f>IFERROR(IFERROR(
IF(VLOOKUP($A3&amp;"|"&amp;R$2,'Mérkőzések | eredmények'!$A:$K,6,0)="","",VLOOKUP($A3&amp;"|"&amp;R$2,'Mérkőzések | eredmények'!$A:$K,6,0)),
IF(VLOOKUP($A3&amp;"|"&amp;R$2,'Mérkőzések | eredmények'!$B:$K,5,0)="","",VLOOKUP($A3&amp;"|"&amp;R$2,'Mérkőzések | eredmények'!$B:$K,5,0))),"")</f>
        <v/>
      </c>
      <c r="S3" s="19" t="str">
        <f>IFERROR(IFERROR(
IF(VLOOKUP($A3&amp;"|"&amp;R$2,'Mérkőzések | eredmények'!$A:$K,7,0)="","",VLOOKUP($A3&amp;"|"&amp;R$2,'Mérkőzések | eredmények'!$A:$K,7,0)),
IF(VLOOKUP($A3&amp;"|"&amp;R$2,'Mérkőzések | eredmények'!$B:$K,6,0)="","",VLOOKUP($A3&amp;"|"&amp;R$2,'Mérkőzések | eredmények'!$B:$K,6,0))),"")</f>
        <v/>
      </c>
      <c r="T3" s="3" t="str">
        <f>IFERROR(IFERROR(
IF(VLOOKUP($A3&amp;"|"&amp;T$2,'Mérkőzések | eredmények'!$A:$K,6,0)="","",VLOOKUP($A3&amp;"|"&amp;T$2,'Mérkőzések | eredmények'!$A:$K,6,0)),
IF(VLOOKUP($A3&amp;"|"&amp;T$2,'Mérkőzések | eredmények'!$B:$K,5,0)="","",VLOOKUP($A3&amp;"|"&amp;T$2,'Mérkőzések | eredmények'!$B:$K,5,0))),"")</f>
        <v/>
      </c>
      <c r="U3" s="5" t="str">
        <f>IFERROR(IFERROR(
IF(VLOOKUP($A3&amp;"|"&amp;T$2,'Mérkőzések | eredmények'!$A:$K,7,0)="","",VLOOKUP($A3&amp;"|"&amp;T$2,'Mérkőzések | eredmények'!$A:$K,7,0)),
IF(VLOOKUP($A3&amp;"|"&amp;T$2,'Mérkőzések | eredmények'!$B:$K,6,0)="","",VLOOKUP($A3&amp;"|"&amp;T$2,'Mérkőzések | eredmények'!$B:$K,6,0))),"")</f>
        <v/>
      </c>
    </row>
    <row r="4" spans="1:28" ht="17.25" customHeight="1" x14ac:dyDescent="0.25">
      <c r="A4" s="42"/>
      <c r="B4" s="12"/>
      <c r="C4" s="16"/>
      <c r="D4" s="20">
        <f>IFERROR(IFERROR(
IF(VLOOKUP($A3&amp;"|"&amp;D$2,'Mérkőzések | eredmények'!$A:$K,8,0)="","",VLOOKUP($A3&amp;"|"&amp;D$2,'Mérkőzések | eredmények'!$A:$K,8,0)),
IF(VLOOKUP($A3&amp;"|"&amp;D$2,'Mérkőzések | eredmények'!$B:$K,7,0)="","",VLOOKUP($A3&amp;"|"&amp;D$2,'Mérkőzések | eredmények'!$B:$K,7,0))),"")</f>
        <v>10</v>
      </c>
      <c r="E4" s="21">
        <f>IFERROR(IFERROR(
IF(VLOOKUP($A3&amp;"|"&amp;D$2,'Mérkőzések | eredmények'!$A:$K,9,0)="","",VLOOKUP($A3&amp;"|"&amp;D$2,'Mérkőzések | eredmények'!$A:$K,9,0)),
IF(VLOOKUP($A3&amp;"|"&amp;D$2,'Mérkőzések | eredmények'!$B:$K,8,0)="","",VLOOKUP($A3&amp;"|"&amp;D$2,'Mérkőzések | eredmények'!$B:$K,8,0))),"")</f>
        <v>4</v>
      </c>
      <c r="F4" s="22">
        <f>IFERROR(IFERROR(
IF(VLOOKUP($A3&amp;"|"&amp;F$2,'Mérkőzések | eredmények'!$A:$K,8,0)="","",VLOOKUP($A3&amp;"|"&amp;F$2,'Mérkőzések | eredmények'!$A:$K,8,0)),
IF(VLOOKUP($A3&amp;"|"&amp;F$2,'Mérkőzések | eredmények'!$B:$K,7,0)="","",VLOOKUP($A3&amp;"|"&amp;F$2,'Mérkőzések | eredmények'!$B:$K,7,0))),"")</f>
        <v>7</v>
      </c>
      <c r="G4" s="23">
        <f>IFERROR(IFERROR(
IF(VLOOKUP($A3&amp;"|"&amp;F$2,'Mérkőzések | eredmények'!$A:$K,9,0)="","",VLOOKUP($A3&amp;"|"&amp;F$2,'Mérkőzések | eredmények'!$A:$K,9,0)),
IF(VLOOKUP($A3&amp;"|"&amp;F$2,'Mérkőzések | eredmények'!$B:$K,8,0)="","",VLOOKUP($A3&amp;"|"&amp;F$2,'Mérkőzések | eredmények'!$B:$K,8,0))),"")</f>
        <v>7</v>
      </c>
      <c r="H4" s="20">
        <f>IFERROR(IFERROR(
IF(VLOOKUP($A3&amp;"|"&amp;H$2,'Mérkőzések | eredmények'!$A:$K,8,0)="","",VLOOKUP($A3&amp;"|"&amp;H$2,'Mérkőzések | eredmények'!$A:$K,8,0)),
IF(VLOOKUP($A3&amp;"|"&amp;H$2,'Mérkőzések | eredmények'!$B:$K,7,0)="","",VLOOKUP($A3&amp;"|"&amp;H$2,'Mérkőzések | eredmények'!$B:$K,7,0))),"")</f>
        <v>10</v>
      </c>
      <c r="I4" s="21">
        <f>IFERROR(IFERROR(
IF(VLOOKUP($A3&amp;"|"&amp;H$2,'Mérkőzések | eredmények'!$A:$K,9,0)="","",VLOOKUP($A3&amp;"|"&amp;H$2,'Mérkőzések | eredmények'!$A:$K,9,0)),
IF(VLOOKUP($A3&amp;"|"&amp;H$2,'Mérkőzések | eredmények'!$B:$K,8,0)="","",VLOOKUP($A3&amp;"|"&amp;H$2,'Mérkőzések | eredmények'!$B:$K,8,0))),"")</f>
        <v>5</v>
      </c>
      <c r="J4" s="20">
        <f>IFERROR(IFERROR(
IF(VLOOKUP($A3&amp;"|"&amp;J$2,'Mérkőzések | eredmények'!$A:$K,8,0)="","",VLOOKUP($A3&amp;"|"&amp;J$2,'Mérkőzések | eredmények'!$A:$K,8,0)),
IF(VLOOKUP($A3&amp;"|"&amp;J$2,'Mérkőzések | eredmények'!$B:$K,7,0)="","",VLOOKUP($A3&amp;"|"&amp;J$2,'Mérkőzések | eredmények'!$B:$K,7,0))),"")</f>
        <v>11</v>
      </c>
      <c r="K4" s="21">
        <f>IFERROR(IFERROR(
IF(VLOOKUP($A3&amp;"|"&amp;J$2,'Mérkőzések | eredmények'!$A:$K,9,0)="","",VLOOKUP($A3&amp;"|"&amp;J$2,'Mérkőzések | eredmények'!$A:$K,9,0)),
IF(VLOOKUP($A3&amp;"|"&amp;J$2,'Mérkőzések | eredmények'!$B:$K,8,0)="","",VLOOKUP($A3&amp;"|"&amp;J$2,'Mérkőzések | eredmények'!$B:$K,8,0))),"")</f>
        <v>4</v>
      </c>
      <c r="L4" s="20">
        <f>IFERROR(IFERROR(
IF(VLOOKUP($A3&amp;"|"&amp;L$2,'Mérkőzések | eredmények'!$A:$K,8,0)="","",VLOOKUP($A3&amp;"|"&amp;L$2,'Mérkőzések | eredmények'!$A:$K,8,0)),
IF(VLOOKUP($A3&amp;"|"&amp;L$2,'Mérkőzések | eredmények'!$B:$K,7,0)="","",VLOOKUP($A3&amp;"|"&amp;L$2,'Mérkőzések | eredmények'!$B:$K,7,0))),"")</f>
        <v>12</v>
      </c>
      <c r="M4" s="21">
        <f>IFERROR(IFERROR(
IF(VLOOKUP($A3&amp;"|"&amp;L$2,'Mérkőzések | eredmények'!$A:$K,9,0)="","",VLOOKUP($A3&amp;"|"&amp;L$2,'Mérkőzések | eredmények'!$A:$K,9,0)),
IF(VLOOKUP($A3&amp;"|"&amp;L$2,'Mérkőzések | eredmények'!$B:$K,8,0)="","",VLOOKUP($A3&amp;"|"&amp;L$2,'Mérkőzések | eredmények'!$B:$K,8,0))),"")</f>
        <v>0</v>
      </c>
      <c r="N4" s="22">
        <f>IFERROR(IFERROR(
IF(VLOOKUP($A3&amp;"|"&amp;N$2,'Mérkőzések | eredmények'!$A:$K,8,0)="","",VLOOKUP($A3&amp;"|"&amp;N$2,'Mérkőzések | eredmények'!$A:$K,8,0)),
IF(VLOOKUP($A3&amp;"|"&amp;N$2,'Mérkőzések | eredmények'!$B:$K,7,0)="","",VLOOKUP($A3&amp;"|"&amp;N$2,'Mérkőzések | eredmények'!$B:$K,7,0))),"")</f>
        <v>12</v>
      </c>
      <c r="O4" s="23">
        <f>IFERROR(IFERROR(
IF(VLOOKUP($A3&amp;"|"&amp;N$2,'Mérkőzések | eredmények'!$A:$K,9,0)="","",VLOOKUP($A3&amp;"|"&amp;N$2,'Mérkőzések | eredmények'!$A:$K,9,0)),
IF(VLOOKUP($A3&amp;"|"&amp;N$2,'Mérkőzések | eredmények'!$B:$K,8,0)="","",VLOOKUP($A3&amp;"|"&amp;N$2,'Mérkőzések | eredmények'!$B:$K,8,0))),"")</f>
        <v>3</v>
      </c>
      <c r="P4" s="22">
        <f>IFERROR(IFERROR(
IF(VLOOKUP($A3&amp;"|"&amp;P$2,'Mérkőzések | eredmények'!$A:$K,8,0)="","",VLOOKUP($A3&amp;"|"&amp;P$2,'Mérkőzések | eredmények'!$A:$K,8,0)),
IF(VLOOKUP($A3&amp;"|"&amp;P$2,'Mérkőzések | eredmények'!$B:$K,7,0)="","",VLOOKUP($A3&amp;"|"&amp;P$2,'Mérkőzések | eredmények'!$B:$K,7,0))),"")</f>
        <v>10</v>
      </c>
      <c r="Q4" s="23">
        <f>IFERROR(IFERROR(
IF(VLOOKUP($A3&amp;"|"&amp;P$2,'Mérkőzések | eredmények'!$A:$K,9,0)="","",VLOOKUP($A3&amp;"|"&amp;P$2,'Mérkőzések | eredmények'!$A:$K,9,0)),
IF(VLOOKUP($A3&amp;"|"&amp;P$2,'Mérkőzések | eredmények'!$B:$K,8,0)="","",VLOOKUP($A3&amp;"|"&amp;P$2,'Mérkőzések | eredmények'!$B:$K,8,0))),"")</f>
        <v>3</v>
      </c>
      <c r="R4" s="20" t="str">
        <f>IFERROR(IFERROR(
IF(VLOOKUP($A3&amp;"|"&amp;R$2,'Mérkőzések | eredmények'!$A:$K,8,0)="","",VLOOKUP($A3&amp;"|"&amp;R$2,'Mérkőzések | eredmények'!$A:$K,8,0)),
IF(VLOOKUP($A3&amp;"|"&amp;R$2,'Mérkőzések | eredmények'!$B:$K,7,0)="","",VLOOKUP($A3&amp;"|"&amp;R$2,'Mérkőzések | eredmények'!$B:$K,7,0))),"")</f>
        <v/>
      </c>
      <c r="S4" s="21" t="str">
        <f>IFERROR(IFERROR(
IF(VLOOKUP($A3&amp;"|"&amp;R$2,'Mérkőzések | eredmények'!$A:$K,9,0)="","",VLOOKUP($A3&amp;"|"&amp;R$2,'Mérkőzések | eredmények'!$A:$K,9,0)),
IF(VLOOKUP($A3&amp;"|"&amp;R$2,'Mérkőzések | eredmények'!$B:$K,8,0)="","",VLOOKUP($A3&amp;"|"&amp;R$2,'Mérkőzések | eredmények'!$B:$K,8,0))),"")</f>
        <v/>
      </c>
      <c r="T4" s="20" t="str">
        <f>IFERROR(IFERROR(
IF(VLOOKUP($A3&amp;"|"&amp;T$2,'Mérkőzések | eredmények'!$A:$K,8,0)="","",VLOOKUP($A3&amp;"|"&amp;T$2,'Mérkőzések | eredmények'!$A:$K,8,0)),
IF(VLOOKUP($A3&amp;"|"&amp;T$2,'Mérkőzések | eredmények'!$B:$K,7,0)="","",VLOOKUP($A3&amp;"|"&amp;T$2,'Mérkőzések | eredmények'!$B:$K,7,0))),"")</f>
        <v/>
      </c>
      <c r="U4" s="24" t="str">
        <f>IFERROR(IFERROR(
IF(VLOOKUP($A3&amp;"|"&amp;T$2,'Mérkőzések | eredmények'!$A:$K,9,0)="","",VLOOKUP($A3&amp;"|"&amp;T$2,'Mérkőzések | eredmények'!$A:$K,9,0)),
IF(VLOOKUP($A3&amp;"|"&amp;T$2,'Mérkőzések | eredmények'!$B:$K,8,0)="","",VLOOKUP($A3&amp;"|"&amp;T$2,'Mérkőzések | eredmények'!$B:$K,8,0))),"")</f>
        <v/>
      </c>
      <c r="Y4" t="s">
        <v>78</v>
      </c>
      <c r="Z4" s="17" t="s">
        <v>0</v>
      </c>
      <c r="AA4" t="s">
        <v>9</v>
      </c>
      <c r="AB4" t="s">
        <v>80</v>
      </c>
    </row>
    <row r="5" spans="1:28" ht="17.25" customHeight="1" x14ac:dyDescent="0.25">
      <c r="A5" s="46" t="str">
        <f>IF(cs_2="","",cs_2)</f>
        <v>Pécsi Fallabda SE III</v>
      </c>
      <c r="B5" s="3">
        <f>IFERROR(IFERROR(
IF(VLOOKUP($A5&amp;"|"&amp;B$2,'Mérkőzések | eredmények'!$A:$K,6,0)="","",VLOOKUP($A5&amp;"|"&amp;B$2,'Mérkőzések | eredmények'!$A:$K,6,0)),
IF(VLOOKUP($A5&amp;"|"&amp;B$2,'Mérkőzések | eredmények'!$B:$K,5,0)="","",VLOOKUP($A5&amp;"|"&amp;B$2,'Mérkőzések | eredmények'!$B:$K,5,0))),"")</f>
        <v>3</v>
      </c>
      <c r="C5" s="4">
        <f>IFERROR(IFERROR(
IF(VLOOKUP($A5&amp;"|"&amp;B$2,'Mérkőzések | eredmények'!$A:$K,7,0)="","",VLOOKUP($A5&amp;"|"&amp;B$2,'Mérkőzések | eredmények'!$A:$K,7,0)),
IF(VLOOKUP($A5&amp;"|"&amp;B$2,'Mérkőzések | eredmények'!$B:$K,6,0)="","",VLOOKUP($A5&amp;"|"&amp;B$2,'Mérkőzések | eredmények'!$B:$K,6,0))),"")</f>
        <v>1</v>
      </c>
      <c r="D5" s="2"/>
      <c r="E5" s="2"/>
      <c r="F5" s="18">
        <f>IFERROR(IFERROR(
IF(VLOOKUP($A5&amp;"|"&amp;F$2,'Mérkőzések | eredmények'!$A:$K,6,0)="","",VLOOKUP($A5&amp;"|"&amp;F$2,'Mérkőzések | eredmények'!$A:$K,6,0)),
IF(VLOOKUP($A5&amp;"|"&amp;F$2,'Mérkőzések | eredmények'!$B:$K,5,0)="","",VLOOKUP($A5&amp;"|"&amp;F$2,'Mérkőzések | eredmények'!$B:$K,5,0))),"")</f>
        <v>2</v>
      </c>
      <c r="G5" s="19">
        <f>IFERROR(IFERROR(
IF(VLOOKUP($A5&amp;"|"&amp;F$2,'Mérkőzések | eredmények'!$A:$K,7,0)="","",VLOOKUP($A5&amp;"|"&amp;F$2,'Mérkőzések | eredmények'!$A:$K,7,0)),
IF(VLOOKUP($A5&amp;"|"&amp;F$2,'Mérkőzések | eredmények'!$B:$K,6,0)="","",VLOOKUP($A5&amp;"|"&amp;F$2,'Mérkőzések | eredmények'!$B:$K,6,0))),"")</f>
        <v>2</v>
      </c>
      <c r="H5" s="3">
        <f>IFERROR(IFERROR(
IF(VLOOKUP($A5&amp;"|"&amp;H$2,'Mérkőzések | eredmények'!$A:$K,6,0)="","",VLOOKUP($A5&amp;"|"&amp;H$2,'Mérkőzések | eredmények'!$A:$K,6,0)),
IF(VLOOKUP($A5&amp;"|"&amp;H$2,'Mérkőzések | eredmények'!$B:$K,5,0)="","",VLOOKUP($A5&amp;"|"&amp;H$2,'Mérkőzések | eredmények'!$B:$K,5,0))),"")</f>
        <v>2</v>
      </c>
      <c r="I5" s="4">
        <f>IFERROR(IFERROR(
IF(VLOOKUP($A5&amp;"|"&amp;H$2,'Mérkőzések | eredmények'!$A:$K,7,0)="","",VLOOKUP($A5&amp;"|"&amp;H$2,'Mérkőzések | eredmények'!$A:$K,7,0)),
IF(VLOOKUP($A5&amp;"|"&amp;H$2,'Mérkőzések | eredmények'!$B:$K,6,0)="","",VLOOKUP($A5&amp;"|"&amp;H$2,'Mérkőzések | eredmények'!$B:$K,6,0))),"")</f>
        <v>2</v>
      </c>
      <c r="J5" s="18">
        <f>IFERROR(IFERROR(
IF(VLOOKUP($A5&amp;"|"&amp;J$2,'Mérkőzések | eredmények'!$A:$K,6,0)="","",VLOOKUP($A5&amp;"|"&amp;J$2,'Mérkőzések | eredmények'!$A:$K,6,0)),
IF(VLOOKUP($A5&amp;"|"&amp;J$2,'Mérkőzések | eredmények'!$B:$K,5,0)="","",VLOOKUP($A5&amp;"|"&amp;J$2,'Mérkőzések | eredmények'!$B:$K,5,0))),"")</f>
        <v>3</v>
      </c>
      <c r="K5" s="19">
        <f>IFERROR(IFERROR(
IF(VLOOKUP($A5&amp;"|"&amp;J$2,'Mérkőzések | eredmények'!$A:$K,7,0)="","",VLOOKUP($A5&amp;"|"&amp;J$2,'Mérkőzések | eredmények'!$A:$K,7,0)),
IF(VLOOKUP($A5&amp;"|"&amp;J$2,'Mérkőzések | eredmények'!$B:$K,6,0)="","",VLOOKUP($A5&amp;"|"&amp;J$2,'Mérkőzések | eredmények'!$B:$K,6,0))),"")</f>
        <v>1</v>
      </c>
      <c r="L5" s="3">
        <f>IFERROR(IFERROR(
IF(VLOOKUP($A5&amp;"|"&amp;L$2,'Mérkőzések | eredmények'!$A:$K,6,0)="","",VLOOKUP($A5&amp;"|"&amp;L$2,'Mérkőzések | eredmények'!$A:$K,6,0)),
IF(VLOOKUP($A5&amp;"|"&amp;L$2,'Mérkőzések | eredmények'!$B:$K,5,0)="","",VLOOKUP($A5&amp;"|"&amp;L$2,'Mérkőzések | eredmények'!$B:$K,5,0))),"")</f>
        <v>3</v>
      </c>
      <c r="M5" s="4">
        <f>IFERROR(IFERROR(
IF(VLOOKUP($A5&amp;"|"&amp;L$2,'Mérkőzések | eredmények'!$A:$K,7,0)="","",VLOOKUP($A5&amp;"|"&amp;L$2,'Mérkőzések | eredmények'!$A:$K,7,0)),
IF(VLOOKUP($A5&amp;"|"&amp;L$2,'Mérkőzések | eredmények'!$B:$K,6,0)="","",VLOOKUP($A5&amp;"|"&amp;L$2,'Mérkőzések | eredmények'!$B:$K,6,0))),"")</f>
        <v>1</v>
      </c>
      <c r="N5" s="18">
        <f>IFERROR(IFERROR(
IF(VLOOKUP($A5&amp;"|"&amp;N$2,'Mérkőzések | eredmények'!$A:$K,6,0)="","",VLOOKUP($A5&amp;"|"&amp;N$2,'Mérkőzések | eredmények'!$A:$K,6,0)),
IF(VLOOKUP($A5&amp;"|"&amp;N$2,'Mérkőzések | eredmények'!$B:$K,5,0)="","",VLOOKUP($A5&amp;"|"&amp;N$2,'Mérkőzések | eredmények'!$B:$K,5,0))),"")</f>
        <v>2</v>
      </c>
      <c r="O5" s="19">
        <f>IFERROR(IFERROR(
IF(VLOOKUP($A5&amp;"|"&amp;N$2,'Mérkőzések | eredmények'!$A:$K,7,0)="","",VLOOKUP($A5&amp;"|"&amp;N$2,'Mérkőzések | eredmények'!$A:$K,7,0)),
IF(VLOOKUP($A5&amp;"|"&amp;N$2,'Mérkőzések | eredmények'!$B:$K,6,0)="","",VLOOKUP($A5&amp;"|"&amp;N$2,'Mérkőzések | eredmények'!$B:$K,6,0))),"")</f>
        <v>2</v>
      </c>
      <c r="P5" s="3">
        <f>IFERROR(IFERROR(
IF(VLOOKUP($A5&amp;"|"&amp;P$2,'Mérkőzések | eredmények'!$A:$K,6,0)="","",VLOOKUP($A5&amp;"|"&amp;P$2,'Mérkőzések | eredmények'!$A:$K,6,0)),
IF(VLOOKUP($A5&amp;"|"&amp;P$2,'Mérkőzések | eredmények'!$B:$K,5,0)="","",VLOOKUP($A5&amp;"|"&amp;P$2,'Mérkőzések | eredmények'!$B:$K,5,0))),"")</f>
        <v>4</v>
      </c>
      <c r="Q5" s="4">
        <f>IFERROR(IFERROR(
IF(VLOOKUP($A5&amp;"|"&amp;P$2,'Mérkőzések | eredmények'!$A:$K,7,0)="","",VLOOKUP($A5&amp;"|"&amp;P$2,'Mérkőzések | eredmények'!$A:$K,7,0)),
IF(VLOOKUP($A5&amp;"|"&amp;P$2,'Mérkőzések | eredmények'!$B:$K,6,0)="","",VLOOKUP($A5&amp;"|"&amp;P$2,'Mérkőzések | eredmények'!$B:$K,6,0))),"")</f>
        <v>0</v>
      </c>
      <c r="R5" s="18" t="str">
        <f>IFERROR(IFERROR(
IF(VLOOKUP($A5&amp;"|"&amp;R$2,'Mérkőzések | eredmények'!$A:$K,6,0)="","",VLOOKUP($A5&amp;"|"&amp;R$2,'Mérkőzések | eredmények'!$A:$K,6,0)),
IF(VLOOKUP($A5&amp;"|"&amp;R$2,'Mérkőzések | eredmények'!$B:$K,5,0)="","",VLOOKUP($A5&amp;"|"&amp;R$2,'Mérkőzések | eredmények'!$B:$K,5,0))),"")</f>
        <v/>
      </c>
      <c r="S5" s="19" t="str">
        <f>IFERROR(IFERROR(
IF(VLOOKUP($A5&amp;"|"&amp;R$2,'Mérkőzések | eredmények'!$A:$K,7,0)="","",VLOOKUP($A5&amp;"|"&amp;R$2,'Mérkőzések | eredmények'!$A:$K,7,0)),
IF(VLOOKUP($A5&amp;"|"&amp;R$2,'Mérkőzések | eredmények'!$B:$K,6,0)="","",VLOOKUP($A5&amp;"|"&amp;R$2,'Mérkőzések | eredmények'!$B:$K,6,0))),"")</f>
        <v/>
      </c>
      <c r="T5" s="3" t="str">
        <f>IFERROR(IFERROR(
IF(VLOOKUP($A5&amp;"|"&amp;T$2,'Mérkőzések | eredmények'!$A:$K,6,0)="","",VLOOKUP($A5&amp;"|"&amp;T$2,'Mérkőzések | eredmények'!$A:$K,6,0)),
IF(VLOOKUP($A5&amp;"|"&amp;T$2,'Mérkőzések | eredmények'!$B:$K,5,0)="","",VLOOKUP($A5&amp;"|"&amp;T$2,'Mérkőzések | eredmények'!$B:$K,5,0))),"")</f>
        <v/>
      </c>
      <c r="U5" s="5" t="str">
        <f>IFERROR(IFERROR(
IF(VLOOKUP($A5&amp;"|"&amp;T$2,'Mérkőzések | eredmények'!$A:$K,7,0)="","",VLOOKUP($A5&amp;"|"&amp;T$2,'Mérkőzések | eredmények'!$A:$K,7,0)),
IF(VLOOKUP($A5&amp;"|"&amp;T$2,'Mérkőzések | eredmények'!$B:$K,6,0)="","",VLOOKUP($A5&amp;"|"&amp;T$2,'Mérkőzések | eredmények'!$B:$K,6,0))),"")</f>
        <v/>
      </c>
      <c r="Y5" s="17">
        <v>1</v>
      </c>
      <c r="Z5" t="str">
        <f>_xlfn.XLOOKUP(AB5,'Csapatok'!D:D,'Csapatok'!A:A)</f>
        <v>Egri SSE-Miskolc Team</v>
      </c>
      <c r="AA5" s="17">
        <f>LARGE('Csapatok'!B:B,Mátrix!Y5)</f>
        <v>20</v>
      </c>
      <c r="AB5">
        <f>LARGE('Csapatok'!D:D,Mátrix!Y5)</f>
        <v>2072</v>
      </c>
    </row>
    <row r="6" spans="1:28" ht="17.25" customHeight="1" x14ac:dyDescent="0.25">
      <c r="A6" s="47"/>
      <c r="B6" s="22">
        <f>IFERROR(IFERROR(
IF(VLOOKUP($A5&amp;"|"&amp;B$2,'Mérkőzések | eredmények'!$A:$K,8,0)="","",VLOOKUP($A5&amp;"|"&amp;B$2,'Mérkőzések | eredmények'!$A:$K,8,0)),
IF(VLOOKUP($A5&amp;"|"&amp;B$2,'Mérkőzések | eredmények'!$B:$K,7,0)="","",VLOOKUP($A5&amp;"|"&amp;B$2,'Mérkőzések | eredmények'!$B:$K,7,0))),"")</f>
        <v>10</v>
      </c>
      <c r="C6" s="21">
        <f>IFERROR(IFERROR(
IF(VLOOKUP($A5&amp;"|"&amp;B$2,'Mérkőzések | eredmények'!$A:$K,9,0)="","",VLOOKUP($A5&amp;"|"&amp;B$2,'Mérkőzések | eredmények'!$A:$K,9,0)),
IF(VLOOKUP($A5&amp;"|"&amp;B$2,'Mérkőzések | eredmények'!$B:$K,8,0)="","",VLOOKUP($A5&amp;"|"&amp;B$2,'Mérkőzések | eredmények'!$B:$K,8,0))),"")</f>
        <v>4</v>
      </c>
      <c r="D6" s="2"/>
      <c r="E6" s="2"/>
      <c r="F6" s="22">
        <f>IFERROR(IFERROR(
IF(VLOOKUP($A5&amp;"|"&amp;F$2,'Mérkőzések | eredmények'!$A:$K,8,0)="","",VLOOKUP($A5&amp;"|"&amp;F$2,'Mérkőzések | eredmények'!$A:$K,8,0)),
IF(VLOOKUP($A5&amp;"|"&amp;F$2,'Mérkőzések | eredmények'!$B:$K,7,0)="","",VLOOKUP($A5&amp;"|"&amp;F$2,'Mérkőzések | eredmények'!$B:$K,7,0))),"")</f>
        <v>6</v>
      </c>
      <c r="G6" s="23">
        <f>IFERROR(IFERROR(
IF(VLOOKUP($A5&amp;"|"&amp;F$2,'Mérkőzések | eredmények'!$A:$K,9,0)="","",VLOOKUP($A5&amp;"|"&amp;F$2,'Mérkőzések | eredmények'!$A:$K,9,0)),
IF(VLOOKUP($A5&amp;"|"&amp;F$2,'Mérkőzések | eredmények'!$B:$K,8,0)="","",VLOOKUP($A5&amp;"|"&amp;F$2,'Mérkőzések | eredmények'!$B:$K,8,0))),"")</f>
        <v>7</v>
      </c>
      <c r="H6" s="20">
        <f>IFERROR(IFERROR(
IF(VLOOKUP($A5&amp;"|"&amp;H$2,'Mérkőzések | eredmények'!$A:$K,8,0)="","",VLOOKUP($A5&amp;"|"&amp;H$2,'Mérkőzések | eredmények'!$A:$K,8,0)),
IF(VLOOKUP($A5&amp;"|"&amp;H$2,'Mérkőzések | eredmények'!$B:$K,7,0)="","",VLOOKUP($A5&amp;"|"&amp;H$2,'Mérkőzések | eredmények'!$B:$K,7,0))),"")</f>
        <v>8</v>
      </c>
      <c r="I6" s="21">
        <f>IFERROR(IFERROR(
IF(VLOOKUP($A5&amp;"|"&amp;H$2,'Mérkőzések | eredmények'!$A:$K,9,0)="","",VLOOKUP($A5&amp;"|"&amp;H$2,'Mérkőzések | eredmények'!$A:$K,9,0)),
IF(VLOOKUP($A5&amp;"|"&amp;H$2,'Mérkőzések | eredmények'!$B:$K,8,0)="","",VLOOKUP($A5&amp;"|"&amp;H$2,'Mérkőzések | eredmények'!$B:$K,8,0))),"")</f>
        <v>7</v>
      </c>
      <c r="J6" s="20">
        <f>IFERROR(IFERROR(
IF(VLOOKUP($A5&amp;"|"&amp;J$2,'Mérkőzések | eredmények'!$A:$K,8,0)="","",VLOOKUP($A5&amp;"|"&amp;J$2,'Mérkőzések | eredmények'!$A:$K,8,0)),
IF(VLOOKUP($A5&amp;"|"&amp;J$2,'Mérkőzések | eredmények'!$B:$K,7,0)="","",VLOOKUP($A5&amp;"|"&amp;J$2,'Mérkőzések | eredmények'!$B:$K,7,0))),"")</f>
        <v>10</v>
      </c>
      <c r="K6" s="21">
        <f>IFERROR(IFERROR(
IF(VLOOKUP($A5&amp;"|"&amp;J$2,'Mérkőzések | eredmények'!$A:$K,9,0)="","",VLOOKUP($A5&amp;"|"&amp;J$2,'Mérkőzések | eredmények'!$A:$K,9,0)),
IF(VLOOKUP($A5&amp;"|"&amp;J$2,'Mérkőzések | eredmények'!$B:$K,8,0)="","",VLOOKUP($A5&amp;"|"&amp;J$2,'Mérkőzések | eredmények'!$B:$K,8,0))),"")</f>
        <v>5</v>
      </c>
      <c r="L6" s="20">
        <f>IFERROR(IFERROR(
IF(VLOOKUP($A5&amp;"|"&amp;L$2,'Mérkőzések | eredmények'!$A:$K,8,0)="","",VLOOKUP($A5&amp;"|"&amp;L$2,'Mérkőzések | eredmények'!$A:$K,8,0)),
IF(VLOOKUP($A5&amp;"|"&amp;L$2,'Mérkőzések | eredmények'!$B:$K,7,0)="","",VLOOKUP($A5&amp;"|"&amp;L$2,'Mérkőzések | eredmények'!$B:$K,7,0))),"")</f>
        <v>10</v>
      </c>
      <c r="M6" s="21">
        <f>IFERROR(IFERROR(
IF(VLOOKUP($A5&amp;"|"&amp;L$2,'Mérkőzések | eredmények'!$A:$K,9,0)="","",VLOOKUP($A5&amp;"|"&amp;L$2,'Mérkőzések | eredmények'!$A:$K,9,0)),
IF(VLOOKUP($A5&amp;"|"&amp;L$2,'Mérkőzések | eredmények'!$B:$K,8,0)="","",VLOOKUP($A5&amp;"|"&amp;L$2,'Mérkőzések | eredmények'!$B:$K,8,0))),"")</f>
        <v>3</v>
      </c>
      <c r="N6" s="20">
        <f>IFERROR(IFERROR(
IF(VLOOKUP($A5&amp;"|"&amp;N$2,'Mérkőzések | eredmények'!$A:$K,8,0)="","",VLOOKUP($A5&amp;"|"&amp;N$2,'Mérkőzések | eredmények'!$A:$K,8,0)),
IF(VLOOKUP($A5&amp;"|"&amp;N$2,'Mérkőzések | eredmények'!$B:$K,7,0)="","",VLOOKUP($A5&amp;"|"&amp;N$2,'Mérkőzések | eredmények'!$B:$K,7,0))),"")</f>
        <v>7</v>
      </c>
      <c r="O6" s="21">
        <f>IFERROR(IFERROR(
IF(VLOOKUP($A5&amp;"|"&amp;N$2,'Mérkőzések | eredmények'!$A:$K,9,0)="","",VLOOKUP($A5&amp;"|"&amp;N$2,'Mérkőzések | eredmények'!$A:$K,9,0)),
IF(VLOOKUP($A5&amp;"|"&amp;N$2,'Mérkőzések | eredmények'!$B:$K,8,0)="","",VLOOKUP($A5&amp;"|"&amp;N$2,'Mérkőzések | eredmények'!$B:$K,8,0))),"")</f>
        <v>8</v>
      </c>
      <c r="P6" s="22">
        <f>IFERROR(IFERROR(
IF(VLOOKUP($A5&amp;"|"&amp;P$2,'Mérkőzések | eredmények'!$A:$K,8,0)="","",VLOOKUP($A5&amp;"|"&amp;P$2,'Mérkőzések | eredmények'!$A:$K,8,0)),
IF(VLOOKUP($A5&amp;"|"&amp;P$2,'Mérkőzések | eredmények'!$B:$K,7,0)="","",VLOOKUP($A5&amp;"|"&amp;P$2,'Mérkőzések | eredmények'!$B:$K,7,0))),"")</f>
        <v>12</v>
      </c>
      <c r="Q6" s="23">
        <f>IFERROR(IFERROR(
IF(VLOOKUP($A5&amp;"|"&amp;P$2,'Mérkőzések | eredmények'!$A:$K,9,0)="","",VLOOKUP($A5&amp;"|"&amp;P$2,'Mérkőzések | eredmények'!$A:$K,9,0)),
IF(VLOOKUP($A5&amp;"|"&amp;P$2,'Mérkőzések | eredmények'!$B:$K,8,0)="","",VLOOKUP($A5&amp;"|"&amp;P$2,'Mérkőzések | eredmények'!$B:$K,8,0))),"")</f>
        <v>0</v>
      </c>
      <c r="R6" s="20" t="str">
        <f>IFERROR(IFERROR(
IF(VLOOKUP($A5&amp;"|"&amp;R$2,'Mérkőzések | eredmények'!$A:$K,8,0)="","",VLOOKUP($A5&amp;"|"&amp;R$2,'Mérkőzések | eredmények'!$A:$K,8,0)),
IF(VLOOKUP($A5&amp;"|"&amp;R$2,'Mérkőzések | eredmények'!$B:$K,7,0)="","",VLOOKUP($A5&amp;"|"&amp;R$2,'Mérkőzések | eredmények'!$B:$K,7,0))),"")</f>
        <v/>
      </c>
      <c r="S6" s="21" t="str">
        <f>IFERROR(IFERROR(
IF(VLOOKUP($A5&amp;"|"&amp;R$2,'Mérkőzések | eredmények'!$A:$K,9,0)="","",VLOOKUP($A5&amp;"|"&amp;R$2,'Mérkőzések | eredmények'!$A:$K,9,0)),
IF(VLOOKUP($A5&amp;"|"&amp;R$2,'Mérkőzések | eredmények'!$B:$K,8,0)="","",VLOOKUP($A5&amp;"|"&amp;R$2,'Mérkőzések | eredmények'!$B:$K,8,0))),"")</f>
        <v/>
      </c>
      <c r="T6" s="20" t="str">
        <f>IFERROR(IFERROR(
IF(VLOOKUP($A5&amp;"|"&amp;T$2,'Mérkőzések | eredmények'!$A:$K,8,0)="","",VLOOKUP($A5&amp;"|"&amp;T$2,'Mérkőzések | eredmények'!$A:$K,8,0)),
IF(VLOOKUP($A5&amp;"|"&amp;T$2,'Mérkőzések | eredmények'!$B:$K,7,0)="","",VLOOKUP($A5&amp;"|"&amp;T$2,'Mérkőzések | eredmények'!$B:$K,7,0))),"")</f>
        <v/>
      </c>
      <c r="U6" s="24" t="str">
        <f>IFERROR(IFERROR(
IF(VLOOKUP($A5&amp;"|"&amp;T$2,'Mérkőzések | eredmények'!$A:$K,9,0)="","",VLOOKUP($A5&amp;"|"&amp;T$2,'Mérkőzések | eredmények'!$A:$K,9,0)),
IF(VLOOKUP($A5&amp;"|"&amp;T$2,'Mérkőzések | eredmények'!$B:$K,8,0)="","",VLOOKUP($A5&amp;"|"&amp;T$2,'Mérkőzések | eredmények'!$B:$K,8,0))),"")</f>
        <v/>
      </c>
      <c r="Y6" s="17">
        <v>2</v>
      </c>
      <c r="Z6" t="str">
        <f>_xlfn.XLOOKUP(AB6,'Csapatok'!D:D,'Csapatok'!A:A)</f>
        <v>Anico Készházak_Dfitness SE</v>
      </c>
      <c r="AA6" s="17">
        <f>LARGE('Csapatok'!B:B,Mátrix!Y6)</f>
        <v>18</v>
      </c>
      <c r="AB6">
        <f>LARGE('Csapatok'!D:D,Mátrix!Y6)</f>
        <v>1867</v>
      </c>
    </row>
    <row r="7" spans="1:28" ht="17.25" customHeight="1" x14ac:dyDescent="0.25">
      <c r="A7" s="41" t="str">
        <f>IF(cs_3="","",cs_3)</f>
        <v>Anico Készházak_Dfitness SE</v>
      </c>
      <c r="B7" s="3">
        <f>IFERROR(IFERROR(
IF(VLOOKUP($A7&amp;"|"&amp;B$2,'Mérkőzések | eredmények'!$A:$K,6,0)="","",VLOOKUP($A7&amp;"|"&amp;B$2,'Mérkőzések | eredmények'!$A:$K,6,0)),
IF(VLOOKUP($A7&amp;"|"&amp;B$2,'Mérkőzések | eredmények'!$B:$K,5,0)="","",VLOOKUP($A7&amp;"|"&amp;B$2,'Mérkőzések | eredmények'!$B:$K,5,0))),"")</f>
        <v>2</v>
      </c>
      <c r="C7" s="4">
        <f>IFERROR(IFERROR(
IF(VLOOKUP($A7&amp;"|"&amp;B$2,'Mérkőzések | eredmények'!$A:$K,7,0)="","",VLOOKUP($A7&amp;"|"&amp;B$2,'Mérkőzések | eredmények'!$A:$K,7,0)),
IF(VLOOKUP($A7&amp;"|"&amp;B$2,'Mérkőzések | eredmények'!$B:$K,6,0)="","",VLOOKUP($A7&amp;"|"&amp;B$2,'Mérkőzések | eredmények'!$B:$K,6,0))),"")</f>
        <v>2</v>
      </c>
      <c r="D7" s="3">
        <f>IFERROR(IFERROR(
IF(VLOOKUP($A7&amp;"|"&amp;D$2,'Mérkőzések | eredmények'!$A:$K,6,0)="","",VLOOKUP($A7&amp;"|"&amp;D$2,'Mérkőzések | eredmények'!$A:$K,6,0)),
IF(VLOOKUP($A7&amp;"|"&amp;D$2,'Mérkőzések | eredmények'!$B:$K,5,0)="","",VLOOKUP($A7&amp;"|"&amp;D$2,'Mérkőzések | eredmények'!$B:$K,5,0))),"")</f>
        <v>2</v>
      </c>
      <c r="E7" s="4">
        <f>IFERROR(IFERROR(
IF(VLOOKUP($A7&amp;"|"&amp;D$2,'Mérkőzések | eredmények'!$A:$K,7,0)="","",VLOOKUP($A7&amp;"|"&amp;D$2,'Mérkőzések | eredmények'!$A:$K,7,0)),
IF(VLOOKUP($A7&amp;"|"&amp;D$2,'Mérkőzések | eredmények'!$B:$K,6,0)="","",VLOOKUP($A7&amp;"|"&amp;D$2,'Mérkőzések | eredmények'!$B:$K,6,0))),"")</f>
        <v>2</v>
      </c>
      <c r="F7" s="2"/>
      <c r="G7" s="2"/>
      <c r="H7" s="3">
        <f>IFERROR(IFERROR(
IF(VLOOKUP($A7&amp;"|"&amp;H$2,'Mérkőzések | eredmények'!$A:$K,6,0)="","",VLOOKUP($A7&amp;"|"&amp;H$2,'Mérkőzések | eredmények'!$A:$K,6,0)),
IF(VLOOKUP($A7&amp;"|"&amp;H$2,'Mérkőzések | eredmények'!$B:$K,5,0)="","",VLOOKUP($A7&amp;"|"&amp;H$2,'Mérkőzések | eredmények'!$B:$K,5,0))),"")</f>
        <v>3</v>
      </c>
      <c r="I7" s="4">
        <f>IFERROR(IFERROR(
IF(VLOOKUP($A7&amp;"|"&amp;H$2,'Mérkőzések | eredmények'!$A:$K,7,0)="","",VLOOKUP($A7&amp;"|"&amp;H$2,'Mérkőzések | eredmények'!$A:$K,7,0)),
IF(VLOOKUP($A7&amp;"|"&amp;H$2,'Mérkőzések | eredmények'!$B:$K,6,0)="","",VLOOKUP($A7&amp;"|"&amp;H$2,'Mérkőzések | eredmények'!$B:$K,6,0))),"")</f>
        <v>1</v>
      </c>
      <c r="J7" s="18">
        <f>IFERROR(IFERROR(
IF(VLOOKUP($A7&amp;"|"&amp;J$2,'Mérkőzések | eredmények'!$A:$K,6,0)="","",VLOOKUP($A7&amp;"|"&amp;J$2,'Mérkőzések | eredmények'!$A:$K,6,0)),
IF(VLOOKUP($A7&amp;"|"&amp;J$2,'Mérkőzések | eredmények'!$B:$K,5,0)="","",VLOOKUP($A7&amp;"|"&amp;J$2,'Mérkőzések | eredmények'!$B:$K,5,0))),"")</f>
        <v>4</v>
      </c>
      <c r="K7" s="19">
        <f>IFERROR(IFERROR(
IF(VLOOKUP($A7&amp;"|"&amp;J$2,'Mérkőzések | eredmények'!$A:$K,7,0)="","",VLOOKUP($A7&amp;"|"&amp;J$2,'Mérkőzések | eredmények'!$A:$K,7,0)),
IF(VLOOKUP($A7&amp;"|"&amp;J$2,'Mérkőzések | eredmények'!$B:$K,6,0)="","",VLOOKUP($A7&amp;"|"&amp;J$2,'Mérkőzések | eredmények'!$B:$K,6,0))),"")</f>
        <v>0</v>
      </c>
      <c r="L7" s="3">
        <f>IFERROR(IFERROR(
IF(VLOOKUP($A7&amp;"|"&amp;L$2,'Mérkőzések | eredmények'!$A:$K,6,0)="","",VLOOKUP($A7&amp;"|"&amp;L$2,'Mérkőzések | eredmények'!$A:$K,6,0)),
IF(VLOOKUP($A7&amp;"|"&amp;L$2,'Mérkőzések | eredmények'!$B:$K,5,0)="","",VLOOKUP($A7&amp;"|"&amp;L$2,'Mérkőzések | eredmények'!$B:$K,5,0))),"")</f>
        <v>3</v>
      </c>
      <c r="M7" s="4">
        <f>IFERROR(IFERROR(
IF(VLOOKUP($A7&amp;"|"&amp;L$2,'Mérkőzések | eredmények'!$A:$K,7,0)="","",VLOOKUP($A7&amp;"|"&amp;L$2,'Mérkőzések | eredmények'!$A:$K,7,0)),
IF(VLOOKUP($A7&amp;"|"&amp;L$2,'Mérkőzések | eredmények'!$B:$K,6,0)="","",VLOOKUP($A7&amp;"|"&amp;L$2,'Mérkőzések | eredmények'!$B:$K,6,0))),"")</f>
        <v>1</v>
      </c>
      <c r="N7" s="18">
        <f>IFERROR(IFERROR(
IF(VLOOKUP($A7&amp;"|"&amp;N$2,'Mérkőzések | eredmények'!$A:$K,6,0)="","",VLOOKUP($A7&amp;"|"&amp;N$2,'Mérkőzések | eredmények'!$A:$K,6,0)),
IF(VLOOKUP($A7&amp;"|"&amp;N$2,'Mérkőzések | eredmények'!$B:$K,5,0)="","",VLOOKUP($A7&amp;"|"&amp;N$2,'Mérkőzések | eredmények'!$B:$K,5,0))),"")</f>
        <v>3</v>
      </c>
      <c r="O7" s="19">
        <f>IFERROR(IFERROR(
IF(VLOOKUP($A7&amp;"|"&amp;N$2,'Mérkőzések | eredmények'!$A:$K,7,0)="","",VLOOKUP($A7&amp;"|"&amp;N$2,'Mérkőzések | eredmények'!$A:$K,7,0)),
IF(VLOOKUP($A7&amp;"|"&amp;N$2,'Mérkőzések | eredmények'!$B:$K,6,0)="","",VLOOKUP($A7&amp;"|"&amp;N$2,'Mérkőzések | eredmények'!$B:$K,6,0))),"")</f>
        <v>1</v>
      </c>
      <c r="P7" s="3">
        <f>IFERROR(IFERROR(
IF(VLOOKUP($A7&amp;"|"&amp;P$2,'Mérkőzések | eredmények'!$A:$K,6,0)="","",VLOOKUP($A7&amp;"|"&amp;P$2,'Mérkőzések | eredmények'!$A:$K,6,0)),
IF(VLOOKUP($A7&amp;"|"&amp;P$2,'Mérkőzések | eredmények'!$B:$K,5,0)="","",VLOOKUP($A7&amp;"|"&amp;P$2,'Mérkőzések | eredmények'!$B:$K,5,0))),"")</f>
        <v>4</v>
      </c>
      <c r="Q7" s="4">
        <f>IFERROR(IFERROR(
IF(VLOOKUP($A7&amp;"|"&amp;P$2,'Mérkőzések | eredmények'!$A:$K,7,0)="","",VLOOKUP($A7&amp;"|"&amp;P$2,'Mérkőzések | eredmények'!$A:$K,7,0)),
IF(VLOOKUP($A7&amp;"|"&amp;P$2,'Mérkőzések | eredmények'!$B:$K,6,0)="","",VLOOKUP($A7&amp;"|"&amp;P$2,'Mérkőzések | eredmények'!$B:$K,6,0))),"")</f>
        <v>0</v>
      </c>
      <c r="R7" s="18" t="str">
        <f>IFERROR(IFERROR(
IF(VLOOKUP($A7&amp;"|"&amp;R$2,'Mérkőzések | eredmények'!$A:$K,6,0)="","",VLOOKUP($A7&amp;"|"&amp;R$2,'Mérkőzések | eredmények'!$A:$K,6,0)),
IF(VLOOKUP($A7&amp;"|"&amp;R$2,'Mérkőzések | eredmények'!$B:$K,5,0)="","",VLOOKUP($A7&amp;"|"&amp;R$2,'Mérkőzések | eredmények'!$B:$K,5,0))),"")</f>
        <v/>
      </c>
      <c r="S7" s="19" t="str">
        <f>IFERROR(IFERROR(
IF(VLOOKUP($A7&amp;"|"&amp;R$2,'Mérkőzések | eredmények'!$A:$K,7,0)="","",VLOOKUP($A7&amp;"|"&amp;R$2,'Mérkőzések | eredmények'!$A:$K,7,0)),
IF(VLOOKUP($A7&amp;"|"&amp;R$2,'Mérkőzések | eredmények'!$B:$K,6,0)="","",VLOOKUP($A7&amp;"|"&amp;R$2,'Mérkőzések | eredmények'!$B:$K,6,0))),"")</f>
        <v/>
      </c>
      <c r="T7" s="3" t="str">
        <f>IFERROR(IFERROR(
IF(VLOOKUP($A7&amp;"|"&amp;T$2,'Mérkőzések | eredmények'!$A:$K,6,0)="","",VLOOKUP($A7&amp;"|"&amp;T$2,'Mérkőzések | eredmények'!$A:$K,6,0)),
IF(VLOOKUP($A7&amp;"|"&amp;T$2,'Mérkőzések | eredmények'!$B:$K,5,0)="","",VLOOKUP($A7&amp;"|"&amp;T$2,'Mérkőzések | eredmények'!$B:$K,5,0))),"")</f>
        <v/>
      </c>
      <c r="U7" s="5" t="str">
        <f>IFERROR(IFERROR(
IF(VLOOKUP($A7&amp;"|"&amp;T$2,'Mérkőzések | eredmények'!$A:$K,7,0)="","",VLOOKUP($A7&amp;"|"&amp;T$2,'Mérkőzések | eredmények'!$A:$K,7,0)),
IF(VLOOKUP($A7&amp;"|"&amp;T$2,'Mérkőzések | eredmények'!$B:$K,6,0)="","",VLOOKUP($A7&amp;"|"&amp;T$2,'Mérkőzések | eredmények'!$B:$K,6,0))),"")</f>
        <v/>
      </c>
      <c r="Y7" s="17">
        <v>3</v>
      </c>
      <c r="Z7" t="str">
        <f>_xlfn.XLOOKUP(AB7,'Csapatok'!D:D,'Csapatok'!A:A)</f>
        <v>Pécsi Fallabda SE III</v>
      </c>
      <c r="AA7" s="17">
        <f>LARGE('Csapatok'!B:B,Mátrix!Y7)</f>
        <v>13</v>
      </c>
      <c r="AB7">
        <f>LARGE('Csapatok'!D:D,Mátrix!Y7)</f>
        <v>1357</v>
      </c>
    </row>
    <row r="8" spans="1:28" ht="17.25" customHeight="1" x14ac:dyDescent="0.25">
      <c r="A8" s="47"/>
      <c r="B8" s="20">
        <f>IFERROR(IFERROR(
IF(VLOOKUP($A7&amp;"|"&amp;B$2,'Mérkőzések | eredmények'!$A:$K,8,0)="","",VLOOKUP($A7&amp;"|"&amp;B$2,'Mérkőzések | eredmények'!$A:$K,8,0)),
IF(VLOOKUP($A7&amp;"|"&amp;B$2,'Mérkőzések | eredmények'!$B:$K,7,0)="","",VLOOKUP($A7&amp;"|"&amp;B$2,'Mérkőzések | eredmények'!$B:$K,7,0))),"")</f>
        <v>7</v>
      </c>
      <c r="C8" s="21">
        <f>IFERROR(IFERROR(
IF(VLOOKUP($A7&amp;"|"&amp;B$2,'Mérkőzések | eredmények'!$A:$K,9,0)="","",VLOOKUP($A7&amp;"|"&amp;B$2,'Mérkőzések | eredmények'!$A:$K,9,0)),
IF(VLOOKUP($A7&amp;"|"&amp;B$2,'Mérkőzések | eredmények'!$B:$K,8,0)="","",VLOOKUP($A7&amp;"|"&amp;B$2,'Mérkőzések | eredmények'!$B:$K,8,0))),"")</f>
        <v>7</v>
      </c>
      <c r="D8" s="20">
        <f>IFERROR(IFERROR(
IF(VLOOKUP($A7&amp;"|"&amp;D$2,'Mérkőzések | eredmények'!$A:$K,8,0)="","",VLOOKUP($A7&amp;"|"&amp;D$2,'Mérkőzések | eredmények'!$A:$K,8,0)),
IF(VLOOKUP($A7&amp;"|"&amp;D$2,'Mérkőzések | eredmények'!$B:$K,7,0)="","",VLOOKUP($A7&amp;"|"&amp;D$2,'Mérkőzések | eredmények'!$B:$K,7,0))),"")</f>
        <v>6</v>
      </c>
      <c r="E8" s="21">
        <f>IFERROR(IFERROR(
IF(VLOOKUP($A7&amp;"|"&amp;D$2,'Mérkőzések | eredmények'!$A:$K,9,0)="","",VLOOKUP($A7&amp;"|"&amp;D$2,'Mérkőzések | eredmények'!$A:$K,9,0)),
IF(VLOOKUP($A7&amp;"|"&amp;D$2,'Mérkőzések | eredmények'!$B:$K,8,0)="","",VLOOKUP($A7&amp;"|"&amp;D$2,'Mérkőzések | eredmények'!$B:$K,8,0))),"")</f>
        <v>7</v>
      </c>
      <c r="F8" s="2"/>
      <c r="G8" s="2"/>
      <c r="H8" s="20">
        <f>IFERROR(IFERROR(
IF(VLOOKUP($A7&amp;"|"&amp;H$2,'Mérkőzések | eredmények'!$A:$K,8,0)="","",VLOOKUP($A7&amp;"|"&amp;H$2,'Mérkőzések | eredmények'!$A:$K,8,0)),
IF(VLOOKUP($A7&amp;"|"&amp;H$2,'Mérkőzések | eredmények'!$B:$K,7,0)="","",VLOOKUP($A7&amp;"|"&amp;H$2,'Mérkőzések | eredmények'!$B:$K,7,0))),"")</f>
        <v>10</v>
      </c>
      <c r="I8" s="21">
        <f>IFERROR(IFERROR(
IF(VLOOKUP($A7&amp;"|"&amp;H$2,'Mérkőzések | eredmények'!$A:$K,9,0)="","",VLOOKUP($A7&amp;"|"&amp;H$2,'Mérkőzések | eredmények'!$A:$K,9,0)),
IF(VLOOKUP($A7&amp;"|"&amp;H$2,'Mérkőzések | eredmények'!$B:$K,8,0)="","",VLOOKUP($A7&amp;"|"&amp;H$2,'Mérkőzések | eredmények'!$B:$K,8,0))),"")</f>
        <v>3</v>
      </c>
      <c r="J8" s="20">
        <f>IFERROR(IFERROR(
IF(VLOOKUP($A7&amp;"|"&amp;J$2,'Mérkőzések | eredmények'!$A:$K,8,0)="","",VLOOKUP($A7&amp;"|"&amp;J$2,'Mérkőzések | eredmények'!$A:$K,8,0)),
IF(VLOOKUP($A7&amp;"|"&amp;J$2,'Mérkőzések | eredmények'!$B:$K,7,0)="","",VLOOKUP($A7&amp;"|"&amp;J$2,'Mérkőzések | eredmények'!$B:$K,7,0))),"")</f>
        <v>12</v>
      </c>
      <c r="K8" s="21">
        <f>IFERROR(IFERROR(
IF(VLOOKUP($A7&amp;"|"&amp;J$2,'Mérkőzések | eredmények'!$A:$K,9,0)="","",VLOOKUP($A7&amp;"|"&amp;J$2,'Mérkőzések | eredmények'!$A:$K,9,0)),
IF(VLOOKUP($A7&amp;"|"&amp;J$2,'Mérkőzések | eredmények'!$B:$K,8,0)="","",VLOOKUP($A7&amp;"|"&amp;J$2,'Mérkőzések | eredmények'!$B:$K,8,0))),"")</f>
        <v>3</v>
      </c>
      <c r="L8" s="20">
        <f>IFERROR(IFERROR(
IF(VLOOKUP($A7&amp;"|"&amp;L$2,'Mérkőzések | eredmények'!$A:$K,8,0)="","",VLOOKUP($A7&amp;"|"&amp;L$2,'Mérkőzések | eredmények'!$A:$K,8,0)),
IF(VLOOKUP($A7&amp;"|"&amp;L$2,'Mérkőzések | eredmények'!$B:$K,7,0)="","",VLOOKUP($A7&amp;"|"&amp;L$2,'Mérkőzések | eredmények'!$B:$K,7,0))),"")</f>
        <v>10</v>
      </c>
      <c r="M8" s="21">
        <f>IFERROR(IFERROR(
IF(VLOOKUP($A7&amp;"|"&amp;L$2,'Mérkőzések | eredmények'!$A:$K,9,0)="","",VLOOKUP($A7&amp;"|"&amp;L$2,'Mérkőzések | eredmények'!$A:$K,9,0)),
IF(VLOOKUP($A7&amp;"|"&amp;L$2,'Mérkőzések | eredmények'!$B:$K,8,0)="","",VLOOKUP($A7&amp;"|"&amp;L$2,'Mérkőzések | eredmények'!$B:$K,8,0))),"")</f>
        <v>4</v>
      </c>
      <c r="N8" s="20">
        <f>IFERROR(IFERROR(
IF(VLOOKUP($A7&amp;"|"&amp;N$2,'Mérkőzések | eredmények'!$A:$K,8,0)="","",VLOOKUP($A7&amp;"|"&amp;N$2,'Mérkőzések | eredmények'!$A:$K,8,0)),
IF(VLOOKUP($A7&amp;"|"&amp;N$2,'Mérkőzések | eredmények'!$B:$K,7,0)="","",VLOOKUP($A7&amp;"|"&amp;N$2,'Mérkőzések | eredmények'!$B:$K,7,0))),"")</f>
        <v>9</v>
      </c>
      <c r="O8" s="21">
        <f>IFERROR(IFERROR(
IF(VLOOKUP($A7&amp;"|"&amp;N$2,'Mérkőzések | eredmények'!$A:$K,9,0)="","",VLOOKUP($A7&amp;"|"&amp;N$2,'Mérkőzések | eredmények'!$A:$K,9,0)),
IF(VLOOKUP($A7&amp;"|"&amp;N$2,'Mérkőzések | eredmények'!$B:$K,8,0)="","",VLOOKUP($A7&amp;"|"&amp;N$2,'Mérkőzések | eredmények'!$B:$K,8,0))),"")</f>
        <v>3</v>
      </c>
      <c r="P8" s="22">
        <f>IFERROR(IFERROR(
IF(VLOOKUP($A7&amp;"|"&amp;P$2,'Mérkőzések | eredmények'!$A:$K,8,0)="","",VLOOKUP($A7&amp;"|"&amp;P$2,'Mérkőzések | eredmények'!$A:$K,8,0)),
IF(VLOOKUP($A7&amp;"|"&amp;P$2,'Mérkőzések | eredmények'!$B:$K,7,0)="","",VLOOKUP($A7&amp;"|"&amp;P$2,'Mérkőzések | eredmények'!$B:$K,7,0))),"")</f>
        <v>12</v>
      </c>
      <c r="Q8" s="23">
        <f>IFERROR(IFERROR(
IF(VLOOKUP($A7&amp;"|"&amp;P$2,'Mérkőzések | eredmények'!$A:$K,9,0)="","",VLOOKUP($A7&amp;"|"&amp;P$2,'Mérkőzések | eredmények'!$A:$K,9,0)),
IF(VLOOKUP($A7&amp;"|"&amp;P$2,'Mérkőzések | eredmények'!$B:$K,8,0)="","",VLOOKUP($A7&amp;"|"&amp;P$2,'Mérkőzések | eredmények'!$B:$K,8,0))),"")</f>
        <v>0</v>
      </c>
      <c r="R8" s="22" t="str">
        <f>IFERROR(IFERROR(
IF(VLOOKUP($A7&amp;"|"&amp;R$2,'Mérkőzések | eredmények'!$A:$K,8,0)="","",VLOOKUP($A7&amp;"|"&amp;R$2,'Mérkőzések | eredmények'!$A:$K,8,0)),
IF(VLOOKUP($A7&amp;"|"&amp;R$2,'Mérkőzések | eredmények'!$B:$K,7,0)="","",VLOOKUP($A7&amp;"|"&amp;R$2,'Mérkőzések | eredmények'!$B:$K,7,0))),"")</f>
        <v/>
      </c>
      <c r="S8" s="23" t="str">
        <f>IFERROR(IFERROR(
IF(VLOOKUP($A7&amp;"|"&amp;R$2,'Mérkőzések | eredmények'!$A:$K,9,0)="","",VLOOKUP($A7&amp;"|"&amp;R$2,'Mérkőzések | eredmények'!$A:$K,9,0)),
IF(VLOOKUP($A7&amp;"|"&amp;R$2,'Mérkőzések | eredmények'!$B:$K,8,0)="","",VLOOKUP($A7&amp;"|"&amp;R$2,'Mérkőzések | eredmények'!$B:$K,8,0))),"")</f>
        <v/>
      </c>
      <c r="T8" s="22" t="str">
        <f>IFERROR(IFERROR(
IF(VLOOKUP($A7&amp;"|"&amp;T$2,'Mérkőzések | eredmények'!$A:$K,8,0)="","",VLOOKUP($A7&amp;"|"&amp;T$2,'Mérkőzések | eredmények'!$A:$K,8,0)),
IF(VLOOKUP($A7&amp;"|"&amp;T$2,'Mérkőzések | eredmények'!$B:$K,7,0)="","",VLOOKUP($A7&amp;"|"&amp;T$2,'Mérkőzések | eredmények'!$B:$K,7,0))),"")</f>
        <v/>
      </c>
      <c r="U8" s="25" t="str">
        <f>IFERROR(IFERROR(
IF(VLOOKUP($A7&amp;"|"&amp;T$2,'Mérkőzések | eredmények'!$A:$K,9,0)="","",VLOOKUP($A7&amp;"|"&amp;T$2,'Mérkőzések | eredmények'!$A:$K,9,0)),
IF(VLOOKUP($A7&amp;"|"&amp;T$2,'Mérkőzések | eredmények'!$B:$K,8,0)="","",VLOOKUP($A7&amp;"|"&amp;T$2,'Mérkőzések | eredmények'!$B:$K,8,0))),"")</f>
        <v/>
      </c>
      <c r="Y8" s="17">
        <v>4</v>
      </c>
      <c r="Z8" t="str">
        <f>_xlfn.XLOOKUP(AB8,'Csapatok'!D:D,'Csapatok'!A:A)</f>
        <v>Budaörsi Labda Egylet III</v>
      </c>
      <c r="AA8" s="17">
        <f>LARGE('Csapatok'!B:B,Mátrix!Y8)</f>
        <v>12</v>
      </c>
      <c r="AB8">
        <f>LARGE('Csapatok'!D:D,Mátrix!Y8)</f>
        <v>1248</v>
      </c>
    </row>
    <row r="9" spans="1:28" ht="17.25" customHeight="1" x14ac:dyDescent="0.25">
      <c r="A9" s="41" t="str">
        <f>IF(cs_4="","",cs_4)</f>
        <v>Pécsi Fallabda SE II</v>
      </c>
      <c r="B9" s="3">
        <f>IFERROR(IFERROR(
IF(VLOOKUP($A9&amp;"|"&amp;B$2,'Mérkőzések | eredmények'!$A:$K,6,0)="","",VLOOKUP($A9&amp;"|"&amp;B$2,'Mérkőzések | eredmények'!$A:$K,6,0)),
IF(VLOOKUP($A9&amp;"|"&amp;B$2,'Mérkőzések | eredmények'!$B:$K,5,0)="","",VLOOKUP($A9&amp;"|"&amp;B$2,'Mérkőzések | eredmények'!$B:$K,5,0))),"")</f>
        <v>3</v>
      </c>
      <c r="C9" s="4">
        <f>IFERROR(IFERROR(
IF(VLOOKUP($A9&amp;"|"&amp;B$2,'Mérkőzések | eredmények'!$A:$K,7,0)="","",VLOOKUP($A9&amp;"|"&amp;B$2,'Mérkőzések | eredmények'!$A:$K,7,0)),
IF(VLOOKUP($A9&amp;"|"&amp;B$2,'Mérkőzések | eredmények'!$B:$K,6,0)="","",VLOOKUP($A9&amp;"|"&amp;B$2,'Mérkőzések | eredmények'!$B:$K,6,0))),"")</f>
        <v>1</v>
      </c>
      <c r="D9" s="3">
        <f>IFERROR(IFERROR(
IF(VLOOKUP($A9&amp;"|"&amp;D$2,'Mérkőzések | eredmények'!$A:$K,6,0)="","",VLOOKUP($A9&amp;"|"&amp;D$2,'Mérkőzések | eredmények'!$A:$K,6,0)),
IF(VLOOKUP($A9&amp;"|"&amp;D$2,'Mérkőzések | eredmények'!$B:$K,5,0)="","",VLOOKUP($A9&amp;"|"&amp;D$2,'Mérkőzések | eredmények'!$B:$K,5,0))),"")</f>
        <v>2</v>
      </c>
      <c r="E9" s="4">
        <f>IFERROR(IFERROR(
IF(VLOOKUP($A9&amp;"|"&amp;D$2,'Mérkőzések | eredmények'!$A:$K,7,0)="","",VLOOKUP($A9&amp;"|"&amp;D$2,'Mérkőzések | eredmények'!$A:$K,7,0)),
IF(VLOOKUP($A9&amp;"|"&amp;D$2,'Mérkőzések | eredmények'!$B:$K,6,0)="","",VLOOKUP($A9&amp;"|"&amp;D$2,'Mérkőzések | eredmények'!$B:$K,6,0))),"")</f>
        <v>2</v>
      </c>
      <c r="F9" s="3">
        <f>IFERROR(IFERROR(
IF(VLOOKUP($A9&amp;"|"&amp;F$2,'Mérkőzések | eredmények'!$A:$K,6,0)="","",VLOOKUP($A9&amp;"|"&amp;F$2,'Mérkőzések | eredmények'!$A:$K,6,0)),
IF(VLOOKUP($A9&amp;"|"&amp;F$2,'Mérkőzések | eredmények'!$B:$K,5,0)="","",VLOOKUP($A9&amp;"|"&amp;F$2,'Mérkőzések | eredmények'!$B:$K,5,0))),"")</f>
        <v>3</v>
      </c>
      <c r="G9" s="4">
        <f>IFERROR(IFERROR(
IF(VLOOKUP($A9&amp;"|"&amp;F$2,'Mérkőzések | eredmények'!$A:$K,7,0)="","",VLOOKUP($A9&amp;"|"&amp;F$2,'Mérkőzések | eredmények'!$A:$K,7,0)),
IF(VLOOKUP($A9&amp;"|"&amp;F$2,'Mérkőzések | eredmények'!$B:$K,6,0)="","",VLOOKUP($A9&amp;"|"&amp;F$2,'Mérkőzések | eredmények'!$B:$K,6,0))),"")</f>
        <v>1</v>
      </c>
      <c r="H9" s="2"/>
      <c r="I9" s="2"/>
      <c r="J9" s="18">
        <f>IFERROR(IFERROR(
IF(VLOOKUP($A9&amp;"|"&amp;J$2,'Mérkőzések | eredmények'!$A:$K,6,0)="","",VLOOKUP($A9&amp;"|"&amp;J$2,'Mérkőzések | eredmények'!$A:$K,6,0)),
IF(VLOOKUP($A9&amp;"|"&amp;J$2,'Mérkőzések | eredmények'!$B:$K,5,0)="","",VLOOKUP($A9&amp;"|"&amp;J$2,'Mérkőzések | eredmények'!$B:$K,5,0))),"")</f>
        <v>2</v>
      </c>
      <c r="K9" s="19">
        <f>IFERROR(IFERROR(
IF(VLOOKUP($A9&amp;"|"&amp;J$2,'Mérkőzések | eredmények'!$A:$K,7,0)="","",VLOOKUP($A9&amp;"|"&amp;J$2,'Mérkőzések | eredmények'!$A:$K,7,0)),
IF(VLOOKUP($A9&amp;"|"&amp;J$2,'Mérkőzések | eredmények'!$B:$K,6,0)="","",VLOOKUP($A9&amp;"|"&amp;J$2,'Mérkőzések | eredmények'!$B:$K,6,0))),"")</f>
        <v>2</v>
      </c>
      <c r="L9" s="3">
        <f>IFERROR(IFERROR(
IF(VLOOKUP($A9&amp;"|"&amp;L$2,'Mérkőzések | eredmények'!$A:$K,6,0)="","",VLOOKUP($A9&amp;"|"&amp;L$2,'Mérkőzések | eredmények'!$A:$K,6,0)),
IF(VLOOKUP($A9&amp;"|"&amp;L$2,'Mérkőzések | eredmények'!$B:$K,5,0)="","",VLOOKUP($A9&amp;"|"&amp;L$2,'Mérkőzések | eredmények'!$B:$K,5,0))),"")</f>
        <v>2</v>
      </c>
      <c r="M9" s="4">
        <f>IFERROR(IFERROR(
IF(VLOOKUP($A9&amp;"|"&amp;L$2,'Mérkőzések | eredmények'!$A:$K,7,0)="","",VLOOKUP($A9&amp;"|"&amp;L$2,'Mérkőzések | eredmények'!$A:$K,7,0)),
IF(VLOOKUP($A9&amp;"|"&amp;L$2,'Mérkőzések | eredmények'!$B:$K,6,0)="","",VLOOKUP($A9&amp;"|"&amp;L$2,'Mérkőzések | eredmények'!$B:$K,6,0))),"")</f>
        <v>2</v>
      </c>
      <c r="N9" s="18">
        <f>IFERROR(IFERROR(
IF(VLOOKUP($A9&amp;"|"&amp;N$2,'Mérkőzések | eredmények'!$A:$K,6,0)="","",VLOOKUP($A9&amp;"|"&amp;N$2,'Mérkőzések | eredmények'!$A:$K,6,0)),
IF(VLOOKUP($A9&amp;"|"&amp;N$2,'Mérkőzések | eredmények'!$B:$K,5,0)="","",VLOOKUP($A9&amp;"|"&amp;N$2,'Mérkőzések | eredmények'!$B:$K,5,0))),"")</f>
        <v>1</v>
      </c>
      <c r="O9" s="19">
        <f>IFERROR(IFERROR(
IF(VLOOKUP($A9&amp;"|"&amp;N$2,'Mérkőzések | eredmények'!$A:$K,7,0)="","",VLOOKUP($A9&amp;"|"&amp;N$2,'Mérkőzések | eredmények'!$A:$K,7,0)),
IF(VLOOKUP($A9&amp;"|"&amp;N$2,'Mérkőzések | eredmények'!$B:$K,6,0)="","",VLOOKUP($A9&amp;"|"&amp;N$2,'Mérkőzések | eredmények'!$B:$K,6,0))),"")</f>
        <v>3</v>
      </c>
      <c r="P9" s="3">
        <f>IFERROR(IFERROR(
IF(VLOOKUP($A9&amp;"|"&amp;P$2,'Mérkőzések | eredmények'!$A:$K,6,0)="","",VLOOKUP($A9&amp;"|"&amp;P$2,'Mérkőzések | eredmények'!$A:$K,6,0)),
IF(VLOOKUP($A9&amp;"|"&amp;P$2,'Mérkőzések | eredmények'!$B:$K,5,0)="","",VLOOKUP($A9&amp;"|"&amp;P$2,'Mérkőzések | eredmények'!$B:$K,5,0))),"")</f>
        <v>4</v>
      </c>
      <c r="Q9" s="4">
        <f>IFERROR(IFERROR(
IF(VLOOKUP($A9&amp;"|"&amp;P$2,'Mérkőzések | eredmények'!$A:$K,7,0)="","",VLOOKUP($A9&amp;"|"&amp;P$2,'Mérkőzések | eredmények'!$A:$K,7,0)),
IF(VLOOKUP($A9&amp;"|"&amp;P$2,'Mérkőzések | eredmények'!$B:$K,6,0)="","",VLOOKUP($A9&amp;"|"&amp;P$2,'Mérkőzések | eredmények'!$B:$K,6,0))),"")</f>
        <v>0</v>
      </c>
      <c r="R9" s="18" t="str">
        <f>IFERROR(IFERROR(
IF(VLOOKUP($A9&amp;"|"&amp;R$2,'Mérkőzések | eredmények'!$A:$K,6,0)="","",VLOOKUP($A9&amp;"|"&amp;R$2,'Mérkőzések | eredmények'!$A:$K,6,0)),
IF(VLOOKUP($A9&amp;"|"&amp;R$2,'Mérkőzések | eredmények'!$B:$K,5,0)="","",VLOOKUP($A9&amp;"|"&amp;R$2,'Mérkőzések | eredmények'!$B:$K,5,0))),"")</f>
        <v/>
      </c>
      <c r="S9" s="19" t="str">
        <f>IFERROR(IFERROR(
IF(VLOOKUP($A9&amp;"|"&amp;R$2,'Mérkőzések | eredmények'!$A:$K,7,0)="","",VLOOKUP($A9&amp;"|"&amp;R$2,'Mérkőzések | eredmények'!$A:$K,7,0)),
IF(VLOOKUP($A9&amp;"|"&amp;R$2,'Mérkőzések | eredmények'!$B:$K,6,0)="","",VLOOKUP($A9&amp;"|"&amp;R$2,'Mérkőzések | eredmények'!$B:$K,6,0))),"")</f>
        <v/>
      </c>
      <c r="T9" s="3" t="str">
        <f>IFERROR(IFERROR(
IF(VLOOKUP($A9&amp;"|"&amp;T$2,'Mérkőzések | eredmények'!$A:$K,6,0)="","",VLOOKUP($A9&amp;"|"&amp;T$2,'Mérkőzések | eredmények'!$A:$K,6,0)),
IF(VLOOKUP($A9&amp;"|"&amp;T$2,'Mérkőzések | eredmények'!$B:$K,5,0)="","",VLOOKUP($A9&amp;"|"&amp;T$2,'Mérkőzések | eredmények'!$B:$K,5,0))),"")</f>
        <v/>
      </c>
      <c r="U9" s="5" t="str">
        <f>IFERROR(IFERROR(
IF(VLOOKUP($A9&amp;"|"&amp;T$2,'Mérkőzések | eredmények'!$A:$K,7,0)="","",VLOOKUP($A9&amp;"|"&amp;T$2,'Mérkőzések | eredmények'!$A:$K,7,0)),
IF(VLOOKUP($A9&amp;"|"&amp;T$2,'Mérkőzések | eredmények'!$B:$K,6,0)="","",VLOOKUP($A9&amp;"|"&amp;T$2,'Mérkőzések | eredmények'!$B:$K,6,0))),"")</f>
        <v/>
      </c>
      <c r="Y9" s="17">
        <v>5</v>
      </c>
      <c r="Z9" t="str">
        <f>_xlfn.XLOOKUP(AB9,'Csapatok'!D:D,'Csapatok'!A:A)</f>
        <v>Pécsi Fallabda SE II</v>
      </c>
      <c r="AA9" s="17">
        <f>LARGE('Csapatok'!B:B,Mátrix!Y9)</f>
        <v>8</v>
      </c>
      <c r="AB9">
        <f>LARGE('Csapatok'!D:D,Mátrix!Y9)</f>
        <v>847</v>
      </c>
    </row>
    <row r="10" spans="1:28" ht="17.25" customHeight="1" x14ac:dyDescent="0.25">
      <c r="A10" s="47"/>
      <c r="B10" s="20">
        <f>IFERROR(IFERROR(
IF(VLOOKUP($A9&amp;"|"&amp;B$2,'Mérkőzések | eredmények'!$A:$K,8,0)="","",VLOOKUP($A9&amp;"|"&amp;B$2,'Mérkőzések | eredmények'!$A:$K,8,0)),
IF(VLOOKUP($A9&amp;"|"&amp;B$2,'Mérkőzések | eredmények'!$B:$K,7,0)="","",VLOOKUP($A9&amp;"|"&amp;B$2,'Mérkőzések | eredmények'!$B:$K,7,0))),"")</f>
        <v>10</v>
      </c>
      <c r="C10" s="21">
        <f>IFERROR(IFERROR(
IF(VLOOKUP($A9&amp;"|"&amp;B$2,'Mérkőzések | eredmények'!$A:$K,9,0)="","",VLOOKUP($A9&amp;"|"&amp;B$2,'Mérkőzések | eredmények'!$A:$K,9,0)),
IF(VLOOKUP($A9&amp;"|"&amp;B$2,'Mérkőzések | eredmények'!$B:$K,8,0)="","",VLOOKUP($A9&amp;"|"&amp;B$2,'Mérkőzések | eredmények'!$B:$K,8,0))),"")</f>
        <v>5</v>
      </c>
      <c r="D10" s="20">
        <f>IFERROR(IFERROR(
IF(VLOOKUP($A9&amp;"|"&amp;D$2,'Mérkőzések | eredmények'!$A:$K,8,0)="","",VLOOKUP($A9&amp;"|"&amp;D$2,'Mérkőzések | eredmények'!$A:$K,8,0)),
IF(VLOOKUP($A9&amp;"|"&amp;D$2,'Mérkőzések | eredmények'!$B:$K,7,0)="","",VLOOKUP($A9&amp;"|"&amp;D$2,'Mérkőzések | eredmények'!$B:$K,7,0))),"")</f>
        <v>8</v>
      </c>
      <c r="E10" s="21">
        <f>IFERROR(IFERROR(
IF(VLOOKUP($A9&amp;"|"&amp;D$2,'Mérkőzések | eredmények'!$A:$K,9,0)="","",VLOOKUP($A9&amp;"|"&amp;D$2,'Mérkőzések | eredmények'!$A:$K,9,0)),
IF(VLOOKUP($A9&amp;"|"&amp;D$2,'Mérkőzések | eredmények'!$B:$K,8,0)="","",VLOOKUP($A9&amp;"|"&amp;D$2,'Mérkőzések | eredmények'!$B:$K,8,0))),"")</f>
        <v>7</v>
      </c>
      <c r="F10" s="20">
        <f>IFERROR(IFERROR(
IF(VLOOKUP($A9&amp;"|"&amp;F$2,'Mérkőzések | eredmények'!$A:$K,8,0)="","",VLOOKUP($A9&amp;"|"&amp;F$2,'Mérkőzések | eredmények'!$A:$K,8,0)),
IF(VLOOKUP($A9&amp;"|"&amp;F$2,'Mérkőzések | eredmények'!$B:$K,7,0)="","",VLOOKUP($A9&amp;"|"&amp;F$2,'Mérkőzések | eredmények'!$B:$K,7,0))),"")</f>
        <v>10</v>
      </c>
      <c r="G10" s="21">
        <f>IFERROR(IFERROR(
IF(VLOOKUP($A9&amp;"|"&amp;F$2,'Mérkőzések | eredmények'!$A:$K,9,0)="","",VLOOKUP($A9&amp;"|"&amp;F$2,'Mérkőzések | eredmények'!$A:$K,9,0)),
IF(VLOOKUP($A9&amp;"|"&amp;F$2,'Mérkőzések | eredmények'!$B:$K,8,0)="","",VLOOKUP($A9&amp;"|"&amp;F$2,'Mérkőzések | eredmények'!$B:$K,8,0))),"")</f>
        <v>3</v>
      </c>
      <c r="H10" s="2"/>
      <c r="I10" s="2"/>
      <c r="J10" s="22">
        <f>IFERROR(IFERROR(
IF(VLOOKUP($A9&amp;"|"&amp;J$2,'Mérkőzések | eredmények'!$A:$K,8,0)="","",VLOOKUP($A9&amp;"|"&amp;J$2,'Mérkőzések | eredmények'!$A:$K,8,0)),
IF(VLOOKUP($A9&amp;"|"&amp;J$2,'Mérkőzések | eredmények'!$B:$K,7,0)="","",VLOOKUP($A9&amp;"|"&amp;J$2,'Mérkőzések | eredmények'!$B:$K,7,0))),"")</f>
        <v>9</v>
      </c>
      <c r="K10" s="23">
        <f>IFERROR(IFERROR(
IF(VLOOKUP($A9&amp;"|"&amp;J$2,'Mérkőzések | eredmények'!$A:$K,9,0)="","",VLOOKUP($A9&amp;"|"&amp;J$2,'Mérkőzések | eredmények'!$A:$K,9,0)),
IF(VLOOKUP($A9&amp;"|"&amp;J$2,'Mérkőzések | eredmények'!$B:$K,8,0)="","",VLOOKUP($A9&amp;"|"&amp;J$2,'Mérkőzések | eredmények'!$B:$K,8,0))),"")</f>
        <v>6</v>
      </c>
      <c r="L10" s="20">
        <f>IFERROR(IFERROR(
IF(VLOOKUP($A9&amp;"|"&amp;L$2,'Mérkőzések | eredmények'!$A:$K,8,0)="","",VLOOKUP($A9&amp;"|"&amp;L$2,'Mérkőzések | eredmények'!$A:$K,8,0)),
IF(VLOOKUP($A9&amp;"|"&amp;L$2,'Mérkőzések | eredmények'!$B:$K,7,0)="","",VLOOKUP($A9&amp;"|"&amp;L$2,'Mérkőzések | eredmények'!$B:$K,7,0))),"")</f>
        <v>7</v>
      </c>
      <c r="M10" s="21">
        <f>IFERROR(IFERROR(
IF(VLOOKUP($A9&amp;"|"&amp;L$2,'Mérkőzések | eredmények'!$A:$K,9,0)="","",VLOOKUP($A9&amp;"|"&amp;L$2,'Mérkőzések | eredmények'!$A:$K,9,0)),
IF(VLOOKUP($A9&amp;"|"&amp;L$2,'Mérkőzések | eredmények'!$B:$K,8,0)="","",VLOOKUP($A9&amp;"|"&amp;L$2,'Mérkőzések | eredmények'!$B:$K,8,0))),"")</f>
        <v>6</v>
      </c>
      <c r="N10" s="20">
        <f>IFERROR(IFERROR(
IF(VLOOKUP($A9&amp;"|"&amp;N$2,'Mérkőzések | eredmények'!$A:$K,8,0)="","",VLOOKUP($A9&amp;"|"&amp;N$2,'Mérkőzések | eredmények'!$A:$K,8,0)),
IF(VLOOKUP($A9&amp;"|"&amp;N$2,'Mérkőzések | eredmények'!$B:$K,7,0)="","",VLOOKUP($A9&amp;"|"&amp;N$2,'Mérkőzések | eredmények'!$B:$K,7,0))),"")</f>
        <v>4</v>
      </c>
      <c r="O10" s="21">
        <f>IFERROR(IFERROR(
IF(VLOOKUP($A9&amp;"|"&amp;N$2,'Mérkőzések | eredmények'!$A:$K,9,0)="","",VLOOKUP($A9&amp;"|"&amp;N$2,'Mérkőzések | eredmények'!$A:$K,9,0)),
IF(VLOOKUP($A9&amp;"|"&amp;N$2,'Mérkőzések | eredmények'!$B:$K,8,0)="","",VLOOKUP($A9&amp;"|"&amp;N$2,'Mérkőzések | eredmények'!$B:$K,8,0))),"")</f>
        <v>9</v>
      </c>
      <c r="P10" s="22">
        <f>IFERROR(IFERROR(
IF(VLOOKUP($A9&amp;"|"&amp;P$2,'Mérkőzések | eredmények'!$A:$K,8,0)="","",VLOOKUP($A9&amp;"|"&amp;P$2,'Mérkőzések | eredmények'!$A:$K,8,0)),
IF(VLOOKUP($A9&amp;"|"&amp;P$2,'Mérkőzések | eredmények'!$B:$K,7,0)="","",VLOOKUP($A9&amp;"|"&amp;P$2,'Mérkőzések | eredmények'!$B:$K,7,0))),"")</f>
        <v>12</v>
      </c>
      <c r="Q10" s="23">
        <f>IFERROR(IFERROR(
IF(VLOOKUP($A9&amp;"|"&amp;P$2,'Mérkőzések | eredmények'!$A:$K,9,0)="","",VLOOKUP($A9&amp;"|"&amp;P$2,'Mérkőzések | eredmények'!$A:$K,9,0)),
IF(VLOOKUP($A9&amp;"|"&amp;P$2,'Mérkőzések | eredmények'!$B:$K,8,0)="","",VLOOKUP($A9&amp;"|"&amp;P$2,'Mérkőzések | eredmények'!$B:$K,8,0))),"")</f>
        <v>0</v>
      </c>
      <c r="R10" s="22" t="str">
        <f>IFERROR(IFERROR(
IF(VLOOKUP($A9&amp;"|"&amp;R$2,'Mérkőzések | eredmények'!$A:$K,8,0)="","",VLOOKUP($A9&amp;"|"&amp;R$2,'Mérkőzések | eredmények'!$A:$K,8,0)),
IF(VLOOKUP($A9&amp;"|"&amp;R$2,'Mérkőzések | eredmények'!$B:$K,7,0)="","",VLOOKUP($A9&amp;"|"&amp;R$2,'Mérkőzések | eredmények'!$B:$K,7,0))),"")</f>
        <v/>
      </c>
      <c r="S10" s="23" t="str">
        <f>IFERROR(IFERROR(
IF(VLOOKUP($A9&amp;"|"&amp;R$2,'Mérkőzések | eredmények'!$A:$K,9,0)="","",VLOOKUP($A9&amp;"|"&amp;R$2,'Mérkőzések | eredmények'!$A:$K,9,0)),
IF(VLOOKUP($A9&amp;"|"&amp;R$2,'Mérkőzések | eredmények'!$B:$K,8,0)="","",VLOOKUP($A9&amp;"|"&amp;R$2,'Mérkőzések | eredmények'!$B:$K,8,0))),"")</f>
        <v/>
      </c>
      <c r="T10" s="20" t="str">
        <f>IFERROR(IFERROR(
IF(VLOOKUP($A9&amp;"|"&amp;T$2,'Mérkőzések | eredmények'!$A:$K,8,0)="","",VLOOKUP($A9&amp;"|"&amp;T$2,'Mérkőzések | eredmények'!$A:$K,8,0)),
IF(VLOOKUP($A9&amp;"|"&amp;T$2,'Mérkőzések | eredmények'!$B:$K,7,0)="","",VLOOKUP($A9&amp;"|"&amp;T$2,'Mérkőzések | eredmények'!$B:$K,7,0))),"")</f>
        <v/>
      </c>
      <c r="U10" s="24" t="str">
        <f>IFERROR(IFERROR(
IF(VLOOKUP($A9&amp;"|"&amp;T$2,'Mérkőzések | eredmények'!$A:$K,9,0)="","",VLOOKUP($A9&amp;"|"&amp;T$2,'Mérkőzések | eredmények'!$A:$K,9,0)),
IF(VLOOKUP($A9&amp;"|"&amp;T$2,'Mérkőzések | eredmények'!$B:$K,8,0)="","",VLOOKUP($A9&amp;"|"&amp;T$2,'Mérkőzések | eredmények'!$B:$K,8,0))),"")</f>
        <v/>
      </c>
      <c r="Y10" s="17">
        <v>6</v>
      </c>
      <c r="Z10" t="str">
        <f>_xlfn.XLOOKUP(AB10,'Csapatok'!D:D,'Csapatok'!A:A)</f>
        <v>Soproni MAFC</v>
      </c>
      <c r="AA10" s="17">
        <f>LARGE('Csapatok'!B:B,Mátrix!Y10)</f>
        <v>5</v>
      </c>
      <c r="AB10">
        <f>LARGE('Csapatok'!D:D,Mátrix!Y10)</f>
        <v>537</v>
      </c>
    </row>
    <row r="11" spans="1:28" ht="17.25" customHeight="1" x14ac:dyDescent="0.25">
      <c r="A11" s="41" t="str">
        <f>IF(cs_5="","",cs_5)</f>
        <v>Soproni MAFC</v>
      </c>
      <c r="B11" s="3">
        <f>IFERROR(IFERROR(
IF(VLOOKUP($A11&amp;"|"&amp;B$2,'Mérkőzések | eredmények'!$A:$K,6,0)="","",VLOOKUP($A11&amp;"|"&amp;B$2,'Mérkőzések | eredmények'!$A:$K,6,0)),
IF(VLOOKUP($A11&amp;"|"&amp;B$2,'Mérkőzések | eredmények'!$B:$K,5,0)="","",VLOOKUP($A11&amp;"|"&amp;B$2,'Mérkőzések | eredmények'!$B:$K,5,0))),"")</f>
        <v>3</v>
      </c>
      <c r="C11" s="4">
        <f>IFERROR(IFERROR(
IF(VLOOKUP($A11&amp;"|"&amp;B$2,'Mérkőzések | eredmények'!$A:$K,7,0)="","",VLOOKUP($A11&amp;"|"&amp;B$2,'Mérkőzések | eredmények'!$A:$K,7,0)),
IF(VLOOKUP($A11&amp;"|"&amp;B$2,'Mérkőzések | eredmények'!$B:$K,6,0)="","",VLOOKUP($A11&amp;"|"&amp;B$2,'Mérkőzések | eredmények'!$B:$K,6,0))),"")</f>
        <v>1</v>
      </c>
      <c r="D11" s="3">
        <f>IFERROR(IFERROR(
IF(VLOOKUP($A11&amp;"|"&amp;D$2,'Mérkőzések | eredmények'!$A:$K,6,0)="","",VLOOKUP($A11&amp;"|"&amp;D$2,'Mérkőzések | eredmények'!$A:$K,6,0)),
IF(VLOOKUP($A11&amp;"|"&amp;D$2,'Mérkőzések | eredmények'!$B:$K,5,0)="","",VLOOKUP($A11&amp;"|"&amp;D$2,'Mérkőzések | eredmények'!$B:$K,5,0))),"")</f>
        <v>3</v>
      </c>
      <c r="E11" s="4">
        <f>IFERROR(IFERROR(
IF(VLOOKUP($A11&amp;"|"&amp;D$2,'Mérkőzések | eredmények'!$A:$K,7,0)="","",VLOOKUP($A11&amp;"|"&amp;D$2,'Mérkőzések | eredmények'!$A:$K,7,0)),
IF(VLOOKUP($A11&amp;"|"&amp;D$2,'Mérkőzések | eredmények'!$B:$K,6,0)="","",VLOOKUP($A11&amp;"|"&amp;D$2,'Mérkőzések | eredmények'!$B:$K,6,0))),"")</f>
        <v>1</v>
      </c>
      <c r="F11" s="3">
        <f>IFERROR(IFERROR(
IF(VLOOKUP($A11&amp;"|"&amp;F$2,'Mérkőzések | eredmények'!$A:$K,6,0)="","",VLOOKUP($A11&amp;"|"&amp;F$2,'Mérkőzések | eredmények'!$A:$K,6,0)),
IF(VLOOKUP($A11&amp;"|"&amp;F$2,'Mérkőzések | eredmények'!$B:$K,5,0)="","",VLOOKUP($A11&amp;"|"&amp;F$2,'Mérkőzések | eredmények'!$B:$K,5,0))),"")</f>
        <v>4</v>
      </c>
      <c r="G11" s="4">
        <f>IFERROR(IFERROR(
IF(VLOOKUP($A11&amp;"|"&amp;F$2,'Mérkőzések | eredmények'!$A:$K,7,0)="","",VLOOKUP($A11&amp;"|"&amp;F$2,'Mérkőzések | eredmények'!$A:$K,7,0)),
IF(VLOOKUP($A11&amp;"|"&amp;F$2,'Mérkőzések | eredmények'!$B:$K,6,0)="","",VLOOKUP($A11&amp;"|"&amp;F$2,'Mérkőzések | eredmények'!$B:$K,6,0))),"")</f>
        <v>0</v>
      </c>
      <c r="H11" s="3">
        <f>IFERROR(IFERROR(
IF(VLOOKUP($A11&amp;"|"&amp;H$2,'Mérkőzések | eredmények'!$A:$K,6,0)="","",VLOOKUP($A11&amp;"|"&amp;H$2,'Mérkőzések | eredmények'!$A:$K,6,0)),
IF(VLOOKUP($A11&amp;"|"&amp;H$2,'Mérkőzések | eredmények'!$B:$K,5,0)="","",VLOOKUP($A11&amp;"|"&amp;H$2,'Mérkőzések | eredmények'!$B:$K,5,0))),"")</f>
        <v>2</v>
      </c>
      <c r="I11" s="4">
        <f>IFERROR(IFERROR(
IF(VLOOKUP($A11&amp;"|"&amp;H$2,'Mérkőzések | eredmények'!$A:$K,7,0)="","",VLOOKUP($A11&amp;"|"&amp;H$2,'Mérkőzések | eredmények'!$A:$K,7,0)),
IF(VLOOKUP($A11&amp;"|"&amp;H$2,'Mérkőzések | eredmények'!$B:$K,6,0)="","",VLOOKUP($A11&amp;"|"&amp;H$2,'Mérkőzések | eredmények'!$B:$K,6,0))),"")</f>
        <v>2</v>
      </c>
      <c r="J11" s="2"/>
      <c r="K11" s="2"/>
      <c r="L11" s="3">
        <f>IFERROR(IFERROR(
IF(VLOOKUP($A11&amp;"|"&amp;L$2,'Mérkőzések | eredmények'!$A:$K,6,0)="","",VLOOKUP($A11&amp;"|"&amp;L$2,'Mérkőzések | eredmények'!$A:$K,6,0)),
IF(VLOOKUP($A11&amp;"|"&amp;L$2,'Mérkőzések | eredmények'!$B:$K,5,0)="","",VLOOKUP($A11&amp;"|"&amp;L$2,'Mérkőzések | eredmények'!$B:$K,5,0))),"")</f>
        <v>1</v>
      </c>
      <c r="M11" s="4">
        <f>IFERROR(IFERROR(
IF(VLOOKUP($A11&amp;"|"&amp;L$2,'Mérkőzések | eredmények'!$A:$K,7,0)="","",VLOOKUP($A11&amp;"|"&amp;L$2,'Mérkőzések | eredmények'!$A:$K,7,0)),
IF(VLOOKUP($A11&amp;"|"&amp;L$2,'Mérkőzések | eredmények'!$B:$K,6,0)="","",VLOOKUP($A11&amp;"|"&amp;L$2,'Mérkőzések | eredmények'!$B:$K,6,0))),"")</f>
        <v>3</v>
      </c>
      <c r="N11" s="18">
        <f>IFERROR(IFERROR(
IF(VLOOKUP($A11&amp;"|"&amp;N$2,'Mérkőzések | eredmények'!$A:$K,6,0)="","",VLOOKUP($A11&amp;"|"&amp;N$2,'Mérkőzések | eredmények'!$A:$K,6,0)),
IF(VLOOKUP($A11&amp;"|"&amp;N$2,'Mérkőzések | eredmények'!$B:$K,5,0)="","",VLOOKUP($A11&amp;"|"&amp;N$2,'Mérkőzések | eredmények'!$B:$K,5,0))),"")</f>
        <v>2</v>
      </c>
      <c r="O11" s="19">
        <f>IFERROR(IFERROR(
IF(VLOOKUP($A11&amp;"|"&amp;N$2,'Mérkőzések | eredmények'!$A:$K,7,0)="","",VLOOKUP($A11&amp;"|"&amp;N$2,'Mérkőzések | eredmények'!$A:$K,7,0)),
IF(VLOOKUP($A11&amp;"|"&amp;N$2,'Mérkőzések | eredmények'!$B:$K,6,0)="","",VLOOKUP($A11&amp;"|"&amp;N$2,'Mérkőzések | eredmények'!$B:$K,6,0))),"")</f>
        <v>2</v>
      </c>
      <c r="P11" s="3">
        <f>IFERROR(IFERROR(
IF(VLOOKUP($A11&amp;"|"&amp;P$2,'Mérkőzések | eredmények'!$A:$K,6,0)="","",VLOOKUP($A11&amp;"|"&amp;P$2,'Mérkőzések | eredmények'!$A:$K,6,0)),
IF(VLOOKUP($A11&amp;"|"&amp;P$2,'Mérkőzések | eredmények'!$B:$K,5,0)="","",VLOOKUP($A11&amp;"|"&amp;P$2,'Mérkőzések | eredmények'!$B:$K,5,0))),"")</f>
        <v>3</v>
      </c>
      <c r="Q11" s="4">
        <f>IFERROR(IFERROR(
IF(VLOOKUP($A11&amp;"|"&amp;P$2,'Mérkőzések | eredmények'!$A:$K,7,0)="","",VLOOKUP($A11&amp;"|"&amp;P$2,'Mérkőzések | eredmények'!$A:$K,7,0)),
IF(VLOOKUP($A11&amp;"|"&amp;P$2,'Mérkőzések | eredmények'!$B:$K,6,0)="","",VLOOKUP($A11&amp;"|"&amp;P$2,'Mérkőzések | eredmények'!$B:$K,6,0))),"")</f>
        <v>1</v>
      </c>
      <c r="R11" s="18" t="str">
        <f>IFERROR(IFERROR(
IF(VLOOKUP($A11&amp;"|"&amp;R$2,'Mérkőzések | eredmények'!$A:$K,6,0)="","",VLOOKUP($A11&amp;"|"&amp;R$2,'Mérkőzések | eredmények'!$A:$K,6,0)),
IF(VLOOKUP($A11&amp;"|"&amp;R$2,'Mérkőzések | eredmények'!$B:$K,5,0)="","",VLOOKUP($A11&amp;"|"&amp;R$2,'Mérkőzések | eredmények'!$B:$K,5,0))),"")</f>
        <v/>
      </c>
      <c r="S11" s="19" t="str">
        <f>IFERROR(IFERROR(
IF(VLOOKUP($A11&amp;"|"&amp;R$2,'Mérkőzések | eredmények'!$A:$K,7,0)="","",VLOOKUP($A11&amp;"|"&amp;R$2,'Mérkőzések | eredmények'!$A:$K,7,0)),
IF(VLOOKUP($A11&amp;"|"&amp;R$2,'Mérkőzések | eredmények'!$B:$K,6,0)="","",VLOOKUP($A11&amp;"|"&amp;R$2,'Mérkőzések | eredmények'!$B:$K,6,0))),"")</f>
        <v/>
      </c>
      <c r="T11" s="3" t="str">
        <f>IFERROR(IFERROR(
IF(VLOOKUP($A11&amp;"|"&amp;T$2,'Mérkőzések | eredmények'!$A:$K,6,0)="","",VLOOKUP($A11&amp;"|"&amp;T$2,'Mérkőzések | eredmények'!$A:$K,6,0)),
IF(VLOOKUP($A11&amp;"|"&amp;T$2,'Mérkőzések | eredmények'!$B:$K,5,0)="","",VLOOKUP($A11&amp;"|"&amp;T$2,'Mérkőzések | eredmények'!$B:$K,5,0))),"")</f>
        <v/>
      </c>
      <c r="U11" s="5" t="str">
        <f>IFERROR(IFERROR(
IF(VLOOKUP($A11&amp;"|"&amp;T$2,'Mérkőzések | eredmények'!$A:$K,7,0)="","",VLOOKUP($A11&amp;"|"&amp;T$2,'Mérkőzések | eredmények'!$A:$K,7,0)),
IF(VLOOKUP($A11&amp;"|"&amp;T$2,'Mérkőzések | eredmények'!$B:$K,6,0)="","",VLOOKUP($A11&amp;"|"&amp;T$2,'Mérkőzések | eredmények'!$B:$K,6,0))),"")</f>
        <v/>
      </c>
      <c r="Y11" s="17">
        <v>7</v>
      </c>
      <c r="Z11" t="str">
        <f>_xlfn.XLOOKUP(AB11,'Csapatok'!D:D,'Csapatok'!A:A)</f>
        <v>Colosseum-Luxus SE</v>
      </c>
      <c r="AA11" s="17">
        <f>LARGE('Csapatok'!B:B,Mátrix!Y11)</f>
        <v>4</v>
      </c>
      <c r="AB11">
        <f>LARGE('Csapatok'!D:D,Mátrix!Y11)</f>
        <v>431</v>
      </c>
    </row>
    <row r="12" spans="1:28" ht="17.25" customHeight="1" x14ac:dyDescent="0.25">
      <c r="A12" s="42"/>
      <c r="B12" s="20">
        <f>IFERROR(IFERROR(
IF(VLOOKUP($A11&amp;"|"&amp;B$2,'Mérkőzések | eredmények'!$A:$K,8,0)="","",VLOOKUP($A11&amp;"|"&amp;B$2,'Mérkőzések | eredmények'!$A:$K,8,0)),
IF(VLOOKUP($A11&amp;"|"&amp;B$2,'Mérkőzések | eredmények'!$B:$K,7,0)="","",VLOOKUP($A11&amp;"|"&amp;B$2,'Mérkőzések | eredmények'!$B:$K,7,0))),"")</f>
        <v>11</v>
      </c>
      <c r="C12" s="21">
        <f>IFERROR(IFERROR(
IF(VLOOKUP($A11&amp;"|"&amp;B$2,'Mérkőzések | eredmények'!$A:$K,9,0)="","",VLOOKUP($A11&amp;"|"&amp;B$2,'Mérkőzések | eredmények'!$A:$K,9,0)),
IF(VLOOKUP($A11&amp;"|"&amp;B$2,'Mérkőzések | eredmények'!$B:$K,8,0)="","",VLOOKUP($A11&amp;"|"&amp;B$2,'Mérkőzések | eredmények'!$B:$K,8,0))),"")</f>
        <v>4</v>
      </c>
      <c r="D12" s="20">
        <f>IFERROR(IFERROR(
IF(VLOOKUP($A11&amp;"|"&amp;D$2,'Mérkőzések | eredmények'!$A:$K,8,0)="","",VLOOKUP($A11&amp;"|"&amp;D$2,'Mérkőzések | eredmények'!$A:$K,8,0)),
IF(VLOOKUP($A11&amp;"|"&amp;D$2,'Mérkőzések | eredmények'!$B:$K,7,0)="","",VLOOKUP($A11&amp;"|"&amp;D$2,'Mérkőzések | eredmények'!$B:$K,7,0))),"")</f>
        <v>10</v>
      </c>
      <c r="E12" s="21">
        <f>IFERROR(IFERROR(
IF(VLOOKUP($A11&amp;"|"&amp;D$2,'Mérkőzések | eredmények'!$A:$K,9,0)="","",VLOOKUP($A11&amp;"|"&amp;D$2,'Mérkőzések | eredmények'!$A:$K,9,0)),
IF(VLOOKUP($A11&amp;"|"&amp;D$2,'Mérkőzések | eredmények'!$B:$K,8,0)="","",VLOOKUP($A11&amp;"|"&amp;D$2,'Mérkőzések | eredmények'!$B:$K,8,0))),"")</f>
        <v>5</v>
      </c>
      <c r="F12" s="22">
        <f>IFERROR(IFERROR(
IF(VLOOKUP($A11&amp;"|"&amp;F$2,'Mérkőzések | eredmények'!$A:$K,8,0)="","",VLOOKUP($A11&amp;"|"&amp;F$2,'Mérkőzések | eredmények'!$A:$K,8,0)),
IF(VLOOKUP($A11&amp;"|"&amp;F$2,'Mérkőzések | eredmények'!$B:$K,7,0)="","",VLOOKUP($A11&amp;"|"&amp;F$2,'Mérkőzések | eredmények'!$B:$K,7,0))),"")</f>
        <v>12</v>
      </c>
      <c r="G12" s="23">
        <f>IFERROR(IFERROR(
IF(VLOOKUP($A11&amp;"|"&amp;F$2,'Mérkőzések | eredmények'!$A:$K,9,0)="","",VLOOKUP($A11&amp;"|"&amp;F$2,'Mérkőzések | eredmények'!$A:$K,9,0)),
IF(VLOOKUP($A11&amp;"|"&amp;F$2,'Mérkőzések | eredmények'!$B:$K,8,0)="","",VLOOKUP($A11&amp;"|"&amp;F$2,'Mérkőzések | eredmények'!$B:$K,8,0))),"")</f>
        <v>3</v>
      </c>
      <c r="H12" s="22">
        <f>IFERROR(IFERROR(
IF(VLOOKUP($A11&amp;"|"&amp;H$2,'Mérkőzések | eredmények'!$A:$K,8,0)="","",VLOOKUP($A11&amp;"|"&amp;H$2,'Mérkőzések | eredmények'!$A:$K,8,0)),
IF(VLOOKUP($A11&amp;"|"&amp;H$2,'Mérkőzések | eredmények'!$B:$K,7,0)="","",VLOOKUP($A11&amp;"|"&amp;H$2,'Mérkőzések | eredmények'!$B:$K,7,0))),"")</f>
        <v>9</v>
      </c>
      <c r="I12" s="27">
        <f>IFERROR(IFERROR(
IF(VLOOKUP($A11&amp;"|"&amp;H$2,'Mérkőzések | eredmények'!$A:$K,9,0)="","",VLOOKUP($A11&amp;"|"&amp;H$2,'Mérkőzések | eredmények'!$A:$K,9,0)),
IF(VLOOKUP($A11&amp;"|"&amp;H$2,'Mérkőzések | eredmények'!$B:$K,8,0)="","",VLOOKUP($A11&amp;"|"&amp;H$2,'Mérkőzések | eredmények'!$B:$K,8,0))),"")</f>
        <v>6</v>
      </c>
      <c r="J12" s="12"/>
      <c r="K12" s="2"/>
      <c r="L12" s="22">
        <f>IFERROR(IFERROR(
IF(VLOOKUP($A11&amp;"|"&amp;L$2,'Mérkőzések | eredmények'!$A:$K,8,0)="","",VLOOKUP($A11&amp;"|"&amp;L$2,'Mérkőzések | eredmények'!$A:$K,8,0)),
IF(VLOOKUP($A11&amp;"|"&amp;L$2,'Mérkőzések | eredmények'!$B:$K,7,0)="","",VLOOKUP($A11&amp;"|"&amp;L$2,'Mérkőzések | eredmények'!$B:$K,7,0))),"")</f>
        <v>3</v>
      </c>
      <c r="M12" s="23">
        <f>IFERROR(IFERROR(
IF(VLOOKUP($A11&amp;"|"&amp;L$2,'Mérkőzések | eredmények'!$A:$K,9,0)="","",VLOOKUP($A11&amp;"|"&amp;L$2,'Mérkőzések | eredmények'!$A:$K,9,0)),
IF(VLOOKUP($A11&amp;"|"&amp;L$2,'Mérkőzések | eredmények'!$B:$K,8,0)="","",VLOOKUP($A11&amp;"|"&amp;L$2,'Mérkőzések | eredmények'!$B:$K,8,0))),"")</f>
        <v>9</v>
      </c>
      <c r="N12" s="20">
        <f>IFERROR(IFERROR(
IF(VLOOKUP($A11&amp;"|"&amp;N$2,'Mérkőzések | eredmények'!$A:$K,8,0)="","",VLOOKUP($A11&amp;"|"&amp;N$2,'Mérkőzések | eredmények'!$A:$K,8,0)),
IF(VLOOKUP($A11&amp;"|"&amp;N$2,'Mérkőzések | eredmények'!$B:$K,7,0)="","",VLOOKUP($A11&amp;"|"&amp;N$2,'Mérkőzések | eredmények'!$B:$K,7,0))),"")</f>
        <v>7</v>
      </c>
      <c r="O12" s="21">
        <f>IFERROR(IFERROR(
IF(VLOOKUP($A11&amp;"|"&amp;N$2,'Mérkőzések | eredmények'!$A:$K,9,0)="","",VLOOKUP($A11&amp;"|"&amp;N$2,'Mérkőzések | eredmények'!$A:$K,9,0)),
IF(VLOOKUP($A11&amp;"|"&amp;N$2,'Mérkőzések | eredmények'!$B:$K,8,0)="","",VLOOKUP($A11&amp;"|"&amp;N$2,'Mérkőzések | eredmények'!$B:$K,8,0))),"")</f>
        <v>8</v>
      </c>
      <c r="P12" s="20">
        <f>IFERROR(IFERROR(
IF(VLOOKUP($A11&amp;"|"&amp;P$2,'Mérkőzések | eredmények'!$A:$K,8,0)="","",VLOOKUP($A11&amp;"|"&amp;P$2,'Mérkőzések | eredmények'!$A:$K,8,0)),
IF(VLOOKUP($A11&amp;"|"&amp;P$2,'Mérkőzések | eredmények'!$B:$K,7,0)="","",VLOOKUP($A11&amp;"|"&amp;P$2,'Mérkőzések | eredmények'!$B:$K,7,0))),"")</f>
        <v>9</v>
      </c>
      <c r="Q12" s="21">
        <f>IFERROR(IFERROR(
IF(VLOOKUP($A11&amp;"|"&amp;P$2,'Mérkőzések | eredmények'!$A:$K,9,0)="","",VLOOKUP($A11&amp;"|"&amp;P$2,'Mérkőzések | eredmények'!$A:$K,9,0)),
IF(VLOOKUP($A11&amp;"|"&amp;P$2,'Mérkőzések | eredmények'!$B:$K,8,0)="","",VLOOKUP($A11&amp;"|"&amp;P$2,'Mérkőzések | eredmények'!$B:$K,8,0))),"")</f>
        <v>3</v>
      </c>
      <c r="R12" s="20" t="str">
        <f>IFERROR(IFERROR(
IF(VLOOKUP($A11&amp;"|"&amp;R$2,'Mérkőzések | eredmények'!$A:$K,8,0)="","",VLOOKUP($A11&amp;"|"&amp;R$2,'Mérkőzések | eredmények'!$A:$K,8,0)),
IF(VLOOKUP($A11&amp;"|"&amp;R$2,'Mérkőzések | eredmények'!$B:$K,7,0)="","",VLOOKUP($A11&amp;"|"&amp;R$2,'Mérkőzések | eredmények'!$B:$K,7,0))),"")</f>
        <v/>
      </c>
      <c r="S12" s="21" t="str">
        <f>IFERROR(IFERROR(
IF(VLOOKUP($A11&amp;"|"&amp;R$2,'Mérkőzések | eredmények'!$A:$K,9,0)="","",VLOOKUP($A11&amp;"|"&amp;R$2,'Mérkőzések | eredmények'!$A:$K,9,0)),
IF(VLOOKUP($A11&amp;"|"&amp;R$2,'Mérkőzések | eredmények'!$B:$K,8,0)="","",VLOOKUP($A11&amp;"|"&amp;R$2,'Mérkőzések | eredmények'!$B:$K,8,0))),"")</f>
        <v/>
      </c>
      <c r="T12" s="22" t="str">
        <f>IFERROR(IFERROR(
IF(VLOOKUP($A11&amp;"|"&amp;T$2,'Mérkőzések | eredmények'!$A:$K,8,0)="","",VLOOKUP($A11&amp;"|"&amp;T$2,'Mérkőzések | eredmények'!$A:$K,8,0)),
IF(VLOOKUP($A11&amp;"|"&amp;T$2,'Mérkőzések | eredmények'!$B:$K,7,0)="","",VLOOKUP($A11&amp;"|"&amp;T$2,'Mérkőzések | eredmények'!$B:$K,7,0))),"")</f>
        <v/>
      </c>
      <c r="U12" s="25" t="str">
        <f>IFERROR(IFERROR(
IF(VLOOKUP($A11&amp;"|"&amp;T$2,'Mérkőzések | eredmények'!$A:$K,9,0)="","",VLOOKUP($A11&amp;"|"&amp;T$2,'Mérkőzések | eredmények'!$A:$K,9,0)),
IF(VLOOKUP($A11&amp;"|"&amp;T$2,'Mérkőzések | eredmények'!$B:$K,8,0)="","",VLOOKUP($A11&amp;"|"&amp;T$2,'Mérkőzések | eredmények'!$B:$K,8,0))),"")</f>
        <v/>
      </c>
      <c r="Y12" s="17">
        <v>8</v>
      </c>
      <c r="Z12" t="str">
        <f>_xlfn.XLOOKUP(AB12,'Csapatok'!D:D,'Csapatok'!A:A)</f>
        <v>Fireballs</v>
      </c>
      <c r="AA12" s="17">
        <f>LARGE('Csapatok'!B:B,Mátrix!Y12)</f>
        <v>4</v>
      </c>
      <c r="AB12">
        <f>LARGE('Csapatok'!D:D,Mátrix!Y12)</f>
        <v>421</v>
      </c>
    </row>
    <row r="13" spans="1:28" ht="17.25" customHeight="1" x14ac:dyDescent="0.25">
      <c r="A13" s="46" t="str">
        <f>IF(cs_6="","",cs_6)</f>
        <v>Colosseum-Luxus SE</v>
      </c>
      <c r="B13" s="3">
        <f>IFERROR(IFERROR(
IF(VLOOKUP($A13&amp;"|"&amp;B$2,'Mérkőzések | eredmények'!$A:$K,6,0)="","",VLOOKUP($A13&amp;"|"&amp;B$2,'Mérkőzések | eredmények'!$A:$K,6,0)),
IF(VLOOKUP($A13&amp;"|"&amp;B$2,'Mérkőzések | eredmények'!$B:$K,5,0)="","",VLOOKUP($A13&amp;"|"&amp;B$2,'Mérkőzések | eredmények'!$B:$K,5,0))),"")</f>
        <v>4</v>
      </c>
      <c r="C13" s="4">
        <f>IFERROR(IFERROR(
IF(VLOOKUP($A13&amp;"|"&amp;B$2,'Mérkőzések | eredmények'!$A:$K,7,0)="","",VLOOKUP($A13&amp;"|"&amp;B$2,'Mérkőzések | eredmények'!$A:$K,7,0)),
IF(VLOOKUP($A13&amp;"|"&amp;B$2,'Mérkőzések | eredmények'!$B:$K,6,0)="","",VLOOKUP($A13&amp;"|"&amp;B$2,'Mérkőzések | eredmények'!$B:$K,6,0))),"")</f>
        <v>0</v>
      </c>
      <c r="D13" s="8">
        <f>IFERROR(IFERROR(
IF(VLOOKUP($A13&amp;"|"&amp;D$2,'Mérkőzések | eredmények'!$A:$K,6,0)="","",VLOOKUP($A13&amp;"|"&amp;D$2,'Mérkőzések | eredmények'!$A:$K,6,0)),
IF(VLOOKUP($A13&amp;"|"&amp;D$2,'Mérkőzések | eredmények'!$B:$K,5,0)="","",VLOOKUP($A13&amp;"|"&amp;D$2,'Mérkőzések | eredmények'!$B:$K,5,0))),"")</f>
        <v>3</v>
      </c>
      <c r="E13" s="4">
        <f>IFERROR(IFERROR(
IF(VLOOKUP($A13&amp;"|"&amp;D$2,'Mérkőzések | eredmények'!$A:$K,7,0)="","",VLOOKUP($A13&amp;"|"&amp;D$2,'Mérkőzések | eredmények'!$A:$K,7,0)),
IF(VLOOKUP($A13&amp;"|"&amp;D$2,'Mérkőzések | eredmények'!$B:$K,6,0)="","",VLOOKUP($A13&amp;"|"&amp;D$2,'Mérkőzések | eredmények'!$B:$K,6,0))),"")</f>
        <v>1</v>
      </c>
      <c r="F13" s="3">
        <f>IFERROR(IFERROR(
IF(VLOOKUP($A13&amp;"|"&amp;F$2,'Mérkőzések | eredmények'!$A:$K,6,0)="","",VLOOKUP($A13&amp;"|"&amp;F$2,'Mérkőzések | eredmények'!$A:$K,6,0)),
IF(VLOOKUP($A13&amp;"|"&amp;F$2,'Mérkőzések | eredmények'!$B:$K,5,0)="","",VLOOKUP($A13&amp;"|"&amp;F$2,'Mérkőzések | eredmények'!$B:$K,5,0))),"")</f>
        <v>3</v>
      </c>
      <c r="G13" s="4">
        <f>IFERROR(IFERROR(
IF(VLOOKUP($A13&amp;"|"&amp;F$2,'Mérkőzések | eredmények'!$A:$K,7,0)="","",VLOOKUP($A13&amp;"|"&amp;F$2,'Mérkőzések | eredmények'!$A:$K,7,0)),
IF(VLOOKUP($A13&amp;"|"&amp;F$2,'Mérkőzések | eredmények'!$B:$K,6,0)="","",VLOOKUP($A13&amp;"|"&amp;F$2,'Mérkőzések | eredmények'!$B:$K,6,0))),"")</f>
        <v>1</v>
      </c>
      <c r="H13" s="3">
        <f>IFERROR(IFERROR(
IF(VLOOKUP($A13&amp;"|"&amp;H$2,'Mérkőzések | eredmények'!$A:$K,6,0)="","",VLOOKUP($A13&amp;"|"&amp;H$2,'Mérkőzések | eredmények'!$A:$K,6,0)),
IF(VLOOKUP($A13&amp;"|"&amp;H$2,'Mérkőzések | eredmények'!$B:$K,5,0)="","",VLOOKUP($A13&amp;"|"&amp;H$2,'Mérkőzések | eredmények'!$B:$K,5,0))),"")</f>
        <v>2</v>
      </c>
      <c r="I13" s="4">
        <f>IFERROR(IFERROR(
IF(VLOOKUP($A13&amp;"|"&amp;H$2,'Mérkőzések | eredmények'!$A:$K,7,0)="","",VLOOKUP($A13&amp;"|"&amp;H$2,'Mérkőzések | eredmények'!$A:$K,7,0)),
IF(VLOOKUP($A13&amp;"|"&amp;H$2,'Mérkőzések | eredmények'!$B:$K,6,0)="","",VLOOKUP($A13&amp;"|"&amp;H$2,'Mérkőzések | eredmények'!$B:$K,6,0))),"")</f>
        <v>2</v>
      </c>
      <c r="J13" s="3">
        <f>IFERROR(IFERROR(
IF(VLOOKUP($A13&amp;"|"&amp;J$2,'Mérkőzések | eredmények'!$A:$K,6,0)="","",VLOOKUP($A13&amp;"|"&amp;J$2,'Mérkőzések | eredmények'!$A:$K,6,0)),
IF(VLOOKUP($A13&amp;"|"&amp;J$2,'Mérkőzések | eredmények'!$B:$K,5,0)="","",VLOOKUP($A13&amp;"|"&amp;J$2,'Mérkőzések | eredmények'!$B:$K,5,0))),"")</f>
        <v>1</v>
      </c>
      <c r="K13" s="4">
        <f>IFERROR(IFERROR(
IF(VLOOKUP($A13&amp;"|"&amp;J$2,'Mérkőzések | eredmények'!$A:$K,7,0)="","",VLOOKUP($A13&amp;"|"&amp;J$2,'Mérkőzések | eredmények'!$A:$K,7,0)),
IF(VLOOKUP($A13&amp;"|"&amp;J$2,'Mérkőzések | eredmények'!$B:$K,6,0)="","",VLOOKUP($A13&amp;"|"&amp;J$2,'Mérkőzések | eredmények'!$B:$K,6,0))),"")</f>
        <v>3</v>
      </c>
      <c r="L13" s="2"/>
      <c r="M13" s="2"/>
      <c r="N13" s="18">
        <f>IFERROR(IFERROR(
IF(VLOOKUP($A13&amp;"|"&amp;N$2,'Mérkőzések | eredmények'!$A:$K,6,0)="","",VLOOKUP($A13&amp;"|"&amp;N$2,'Mérkőzések | eredmények'!$A:$K,6,0)),
IF(VLOOKUP($A13&amp;"|"&amp;N$2,'Mérkőzések | eredmények'!$B:$K,5,0)="","",VLOOKUP($A13&amp;"|"&amp;N$2,'Mérkőzések | eredmények'!$B:$K,5,0))),"")</f>
        <v>1</v>
      </c>
      <c r="O13" s="19">
        <f>IFERROR(IFERROR(
IF(VLOOKUP($A13&amp;"|"&amp;N$2,'Mérkőzések | eredmények'!$A:$K,7,0)="","",VLOOKUP($A13&amp;"|"&amp;N$2,'Mérkőzések | eredmények'!$A:$K,7,0)),
IF(VLOOKUP($A13&amp;"|"&amp;N$2,'Mérkőzések | eredmények'!$B:$K,6,0)="","",VLOOKUP($A13&amp;"|"&amp;N$2,'Mérkőzések | eredmények'!$B:$K,6,0))),"")</f>
        <v>3</v>
      </c>
      <c r="P13" s="3">
        <f>IFERROR(IFERROR(
IF(VLOOKUP($A13&amp;"|"&amp;P$2,'Mérkőzések | eredmények'!$A:$K,6,0)="","",VLOOKUP($A13&amp;"|"&amp;P$2,'Mérkőzések | eredmények'!$A:$K,6,0)),
IF(VLOOKUP($A13&amp;"|"&amp;P$2,'Mérkőzések | eredmények'!$B:$K,5,0)="","",VLOOKUP($A13&amp;"|"&amp;P$2,'Mérkőzések | eredmények'!$B:$K,5,0))),"")</f>
        <v>1</v>
      </c>
      <c r="Q13" s="4">
        <f>IFERROR(IFERROR(
IF(VLOOKUP($A13&amp;"|"&amp;P$2,'Mérkőzések | eredmények'!$A:$K,7,0)="","",VLOOKUP($A13&amp;"|"&amp;P$2,'Mérkőzések | eredmények'!$A:$K,7,0)),
IF(VLOOKUP($A13&amp;"|"&amp;P$2,'Mérkőzések | eredmények'!$B:$K,6,0)="","",VLOOKUP($A13&amp;"|"&amp;P$2,'Mérkőzések | eredmények'!$B:$K,6,0))),"")</f>
        <v>3</v>
      </c>
      <c r="R13" s="18" t="str">
        <f>IFERROR(IFERROR(
IF(VLOOKUP($A13&amp;"|"&amp;R$2,'Mérkőzések | eredmények'!$A:$K,6,0)="","",VLOOKUP($A13&amp;"|"&amp;R$2,'Mérkőzések | eredmények'!$A:$K,6,0)),
IF(VLOOKUP($A13&amp;"|"&amp;R$2,'Mérkőzések | eredmények'!$B:$K,5,0)="","",VLOOKUP($A13&amp;"|"&amp;R$2,'Mérkőzések | eredmények'!$B:$K,5,0))),"")</f>
        <v/>
      </c>
      <c r="S13" s="19" t="str">
        <f>IFERROR(IFERROR(
IF(VLOOKUP($A13&amp;"|"&amp;R$2,'Mérkőzések | eredmények'!$A:$K,7,0)="","",VLOOKUP($A13&amp;"|"&amp;R$2,'Mérkőzések | eredmények'!$A:$K,7,0)),
IF(VLOOKUP($A13&amp;"|"&amp;R$2,'Mérkőzések | eredmények'!$B:$K,6,0)="","",VLOOKUP($A13&amp;"|"&amp;R$2,'Mérkőzések | eredmények'!$B:$K,6,0))),"")</f>
        <v/>
      </c>
      <c r="T13" s="3" t="str">
        <f>IFERROR(IFERROR(
IF(VLOOKUP($A13&amp;"|"&amp;T$2,'Mérkőzések | eredmények'!$A:$K,6,0)="","",VLOOKUP($A13&amp;"|"&amp;T$2,'Mérkőzések | eredmények'!$A:$K,6,0)),
IF(VLOOKUP($A13&amp;"|"&amp;T$2,'Mérkőzések | eredmények'!$B:$K,5,0)="","",VLOOKUP($A13&amp;"|"&amp;T$2,'Mérkőzések | eredmények'!$B:$K,5,0))),"")</f>
        <v/>
      </c>
      <c r="U13" s="5" t="str">
        <f>IFERROR(IFERROR(
IF(VLOOKUP($A13&amp;"|"&amp;T$2,'Mérkőzések | eredmények'!$A:$K,7,0)="","",VLOOKUP($A13&amp;"|"&amp;T$2,'Mérkőzések | eredmények'!$A:$K,7,0)),
IF(VLOOKUP($A13&amp;"|"&amp;T$2,'Mérkőzések | eredmények'!$B:$K,6,0)="","",VLOOKUP($A13&amp;"|"&amp;T$2,'Mérkőzések | eredmények'!$B:$K,6,0))),"")</f>
        <v/>
      </c>
    </row>
    <row r="14" spans="1:28" ht="17.25" customHeight="1" x14ac:dyDescent="0.25">
      <c r="A14" s="47"/>
      <c r="B14" s="20">
        <f>IFERROR(IFERROR(
IF(VLOOKUP($A13&amp;"|"&amp;B$2,'Mérkőzések | eredmények'!$A:$K,8,0)="","",VLOOKUP($A13&amp;"|"&amp;B$2,'Mérkőzések | eredmények'!$A:$K,8,0)),
IF(VLOOKUP($A13&amp;"|"&amp;B$2,'Mérkőzések | eredmények'!$B:$K,7,0)="","",VLOOKUP($A13&amp;"|"&amp;B$2,'Mérkőzések | eredmények'!$B:$K,7,0))),"")</f>
        <v>12</v>
      </c>
      <c r="C14" s="21">
        <f>IFERROR(IFERROR(
IF(VLOOKUP($A13&amp;"|"&amp;B$2,'Mérkőzések | eredmények'!$A:$K,9,0)="","",VLOOKUP($A13&amp;"|"&amp;B$2,'Mérkőzések | eredmények'!$A:$K,9,0)),
IF(VLOOKUP($A13&amp;"|"&amp;B$2,'Mérkőzések | eredmények'!$B:$K,8,0)="","",VLOOKUP($A13&amp;"|"&amp;B$2,'Mérkőzések | eredmények'!$B:$K,8,0))),"")</f>
        <v>0</v>
      </c>
      <c r="D14" s="28">
        <f>IFERROR(IFERROR(
IF(VLOOKUP($A13&amp;"|"&amp;D$2,'Mérkőzések | eredmények'!$A:$K,8,0)="","",VLOOKUP($A13&amp;"|"&amp;D$2,'Mérkőzések | eredmények'!$A:$K,8,0)),
IF(VLOOKUP($A13&amp;"|"&amp;D$2,'Mérkőzések | eredmények'!$B:$K,7,0)="","",VLOOKUP($A13&amp;"|"&amp;D$2,'Mérkőzések | eredmények'!$B:$K,7,0))),"")</f>
        <v>10</v>
      </c>
      <c r="E14" s="21">
        <f>IFERROR(IFERROR(
IF(VLOOKUP($A13&amp;"|"&amp;D$2,'Mérkőzések | eredmények'!$A:$K,9,0)="","",VLOOKUP($A13&amp;"|"&amp;D$2,'Mérkőzések | eredmények'!$A:$K,9,0)),
IF(VLOOKUP($A13&amp;"|"&amp;D$2,'Mérkőzések | eredmények'!$B:$K,8,0)="","",VLOOKUP($A13&amp;"|"&amp;D$2,'Mérkőzések | eredmények'!$B:$K,8,0))),"")</f>
        <v>3</v>
      </c>
      <c r="F14" s="20">
        <f>IFERROR(IFERROR(
IF(VLOOKUP($A13&amp;"|"&amp;F$2,'Mérkőzések | eredmények'!$A:$K,8,0)="","",VLOOKUP($A13&amp;"|"&amp;F$2,'Mérkőzések | eredmények'!$A:$K,8,0)),
IF(VLOOKUP($A13&amp;"|"&amp;F$2,'Mérkőzések | eredmények'!$B:$K,7,0)="","",VLOOKUP($A13&amp;"|"&amp;F$2,'Mérkőzések | eredmények'!$B:$K,7,0))),"")</f>
        <v>10</v>
      </c>
      <c r="G14" s="21">
        <f>IFERROR(IFERROR(
IF(VLOOKUP($A13&amp;"|"&amp;F$2,'Mérkőzések | eredmények'!$A:$K,9,0)="","",VLOOKUP($A13&amp;"|"&amp;F$2,'Mérkőzések | eredmények'!$A:$K,9,0)),
IF(VLOOKUP($A13&amp;"|"&amp;F$2,'Mérkőzések | eredmények'!$B:$K,8,0)="","",VLOOKUP($A13&amp;"|"&amp;F$2,'Mérkőzések | eredmények'!$B:$K,8,0))),"")</f>
        <v>4</v>
      </c>
      <c r="H14" s="20">
        <f>IFERROR(IFERROR(
IF(VLOOKUP($A13&amp;"|"&amp;H$2,'Mérkőzések | eredmények'!$A:$K,8,0)="","",VLOOKUP($A13&amp;"|"&amp;H$2,'Mérkőzések | eredmények'!$A:$K,8,0)),
IF(VLOOKUP($A13&amp;"|"&amp;H$2,'Mérkőzések | eredmények'!$B:$K,7,0)="","",VLOOKUP($A13&amp;"|"&amp;H$2,'Mérkőzések | eredmények'!$B:$K,7,0))),"")</f>
        <v>7</v>
      </c>
      <c r="I14" s="21">
        <f>IFERROR(IFERROR(
IF(VLOOKUP($A13&amp;"|"&amp;H$2,'Mérkőzések | eredmények'!$A:$K,9,0)="","",VLOOKUP($A13&amp;"|"&amp;H$2,'Mérkőzések | eredmények'!$A:$K,9,0)),
IF(VLOOKUP($A13&amp;"|"&amp;H$2,'Mérkőzések | eredmények'!$B:$K,8,0)="","",VLOOKUP($A13&amp;"|"&amp;H$2,'Mérkőzések | eredmények'!$B:$K,8,0))),"")</f>
        <v>6</v>
      </c>
      <c r="J14" s="20">
        <f>IFERROR(IFERROR(
IF(VLOOKUP($A13&amp;"|"&amp;J$2,'Mérkőzések | eredmények'!$A:$K,8,0)="","",VLOOKUP($A13&amp;"|"&amp;J$2,'Mérkőzések | eredmények'!$A:$K,8,0)),
IF(VLOOKUP($A13&amp;"|"&amp;J$2,'Mérkőzések | eredmények'!$B:$K,7,0)="","",VLOOKUP($A13&amp;"|"&amp;J$2,'Mérkőzések | eredmények'!$B:$K,7,0))),"")</f>
        <v>3</v>
      </c>
      <c r="K14" s="29">
        <f>IFERROR(IFERROR(
IF(VLOOKUP($A13&amp;"|"&amp;J$2,'Mérkőzések | eredmények'!$A:$K,9,0)="","",VLOOKUP($A13&amp;"|"&amp;J$2,'Mérkőzések | eredmények'!$A:$K,9,0)),
IF(VLOOKUP($A13&amp;"|"&amp;J$2,'Mérkőzések | eredmények'!$B:$K,8,0)="","",VLOOKUP($A13&amp;"|"&amp;J$2,'Mérkőzések | eredmények'!$B:$K,8,0))),"")</f>
        <v>9</v>
      </c>
      <c r="L14" s="12"/>
      <c r="M14" s="2"/>
      <c r="N14" s="20">
        <f>IFERROR(IFERROR(
IF(VLOOKUP($A13&amp;"|"&amp;N$2,'Mérkőzések | eredmények'!$A:$K,8,0)="","",VLOOKUP($A13&amp;"|"&amp;N$2,'Mérkőzések | eredmények'!$A:$K,8,0)),
IF(VLOOKUP($A13&amp;"|"&amp;N$2,'Mérkőzések | eredmények'!$B:$K,7,0)="","",VLOOKUP($A13&amp;"|"&amp;N$2,'Mérkőzések | eredmények'!$B:$K,7,0))),"")</f>
        <v>4</v>
      </c>
      <c r="O14" s="21">
        <f>IFERROR(IFERROR(
IF(VLOOKUP($A13&amp;"|"&amp;N$2,'Mérkőzések | eredmények'!$A:$K,9,0)="","",VLOOKUP($A13&amp;"|"&amp;N$2,'Mérkőzések | eredmények'!$A:$K,9,0)),
IF(VLOOKUP($A13&amp;"|"&amp;N$2,'Mérkőzések | eredmények'!$B:$K,8,0)="","",VLOOKUP($A13&amp;"|"&amp;N$2,'Mérkőzések | eredmények'!$B:$K,8,0))),"")</f>
        <v>11</v>
      </c>
      <c r="P14" s="20">
        <f>IFERROR(IFERROR(
IF(VLOOKUP($A13&amp;"|"&amp;P$2,'Mérkőzések | eredmények'!$A:$K,8,0)="","",VLOOKUP($A13&amp;"|"&amp;P$2,'Mérkőzések | eredmények'!$A:$K,8,0)),
IF(VLOOKUP($A13&amp;"|"&amp;P$2,'Mérkőzések | eredmények'!$B:$K,7,0)="","",VLOOKUP($A13&amp;"|"&amp;P$2,'Mérkőzések | eredmények'!$B:$K,7,0))),"")</f>
        <v>5</v>
      </c>
      <c r="Q14" s="21">
        <f>IFERROR(IFERROR(
IF(VLOOKUP($A13&amp;"|"&amp;P$2,'Mérkőzések | eredmények'!$A:$K,9,0)="","",VLOOKUP($A13&amp;"|"&amp;P$2,'Mérkőzések | eredmények'!$A:$K,9,0)),
IF(VLOOKUP($A13&amp;"|"&amp;P$2,'Mérkőzések | eredmények'!$B:$K,8,0)="","",VLOOKUP($A13&amp;"|"&amp;P$2,'Mérkőzések | eredmények'!$B:$K,8,0))),"")</f>
        <v>9</v>
      </c>
      <c r="R14" s="20" t="str">
        <f>IFERROR(IFERROR(
IF(VLOOKUP($A13&amp;"|"&amp;R$2,'Mérkőzések | eredmények'!$A:$K,8,0)="","",VLOOKUP($A13&amp;"|"&amp;R$2,'Mérkőzések | eredmények'!$A:$K,8,0)),
IF(VLOOKUP($A13&amp;"|"&amp;R$2,'Mérkőzések | eredmények'!$B:$K,7,0)="","",VLOOKUP($A13&amp;"|"&amp;R$2,'Mérkőzések | eredmények'!$B:$K,7,0))),"")</f>
        <v/>
      </c>
      <c r="S14" s="21" t="str">
        <f>IFERROR(IFERROR(
IF(VLOOKUP($A13&amp;"|"&amp;R$2,'Mérkőzések | eredmények'!$A:$K,9,0)="","",VLOOKUP($A13&amp;"|"&amp;R$2,'Mérkőzések | eredmények'!$A:$K,9,0)),
IF(VLOOKUP($A13&amp;"|"&amp;R$2,'Mérkőzések | eredmények'!$B:$K,8,0)="","",VLOOKUP($A13&amp;"|"&amp;R$2,'Mérkőzések | eredmények'!$B:$K,8,0))),"")</f>
        <v/>
      </c>
      <c r="T14" s="22" t="str">
        <f>IFERROR(IFERROR(
IF(VLOOKUP($A13&amp;"|"&amp;T$2,'Mérkőzések | eredmények'!$A:$K,8,0)="","",VLOOKUP($A13&amp;"|"&amp;T$2,'Mérkőzések | eredmények'!$A:$K,8,0)),
IF(VLOOKUP($A13&amp;"|"&amp;T$2,'Mérkőzések | eredmények'!$B:$K,7,0)="","",VLOOKUP($A13&amp;"|"&amp;T$2,'Mérkőzések | eredmények'!$B:$K,7,0))),"")</f>
        <v/>
      </c>
      <c r="U14" s="25" t="str">
        <f>IFERROR(IFERROR(
IF(VLOOKUP($A13&amp;"|"&amp;T$2,'Mérkőzések | eredmények'!$A:$K,9,0)="","",VLOOKUP($A13&amp;"|"&amp;T$2,'Mérkőzések | eredmények'!$A:$K,9,0)),
IF(VLOOKUP($A13&amp;"|"&amp;T$2,'Mérkőzések | eredmények'!$B:$K,8,0)="","",VLOOKUP($A13&amp;"|"&amp;T$2,'Mérkőzések | eredmények'!$B:$K,8,0))),"")</f>
        <v/>
      </c>
    </row>
    <row r="15" spans="1:28" ht="17.25" customHeight="1" x14ac:dyDescent="0.25">
      <c r="A15" s="41" t="str">
        <f>IF(cs_7="","",cs_7)</f>
        <v>Budaörsi Labda Egylet III</v>
      </c>
      <c r="B15" s="3">
        <f>IFERROR(IFERROR(
IF(VLOOKUP($A15&amp;"|"&amp;B$2,'Mérkőzések | eredmények'!$A:$K,6,0)="","",VLOOKUP($A15&amp;"|"&amp;B$2,'Mérkőzések | eredmények'!$A:$K,6,0)),
IF(VLOOKUP($A15&amp;"|"&amp;B$2,'Mérkőzések | eredmények'!$B:$K,5,0)="","",VLOOKUP($A15&amp;"|"&amp;B$2,'Mérkőzések | eredmények'!$B:$K,5,0))),"")</f>
        <v>4</v>
      </c>
      <c r="C15" s="4">
        <f>IFERROR(IFERROR(
IF(VLOOKUP($A15&amp;"|"&amp;B$2,'Mérkőzések | eredmények'!$A:$K,7,0)="","",VLOOKUP($A15&amp;"|"&amp;B$2,'Mérkőzések | eredmények'!$A:$K,7,0)),
IF(VLOOKUP($A15&amp;"|"&amp;B$2,'Mérkőzések | eredmények'!$B:$K,6,0)="","",VLOOKUP($A15&amp;"|"&amp;B$2,'Mérkőzések | eredmények'!$B:$K,6,0))),"")</f>
        <v>0</v>
      </c>
      <c r="D15" s="3">
        <f>IFERROR(IFERROR(
IF(VLOOKUP($A15&amp;"|"&amp;D$2,'Mérkőzések | eredmények'!$A:$K,6,0)="","",VLOOKUP($A15&amp;"|"&amp;D$2,'Mérkőzések | eredmények'!$A:$K,6,0)),
IF(VLOOKUP($A15&amp;"|"&amp;D$2,'Mérkőzések | eredmények'!$B:$K,5,0)="","",VLOOKUP($A15&amp;"|"&amp;D$2,'Mérkőzések | eredmények'!$B:$K,5,0))),"")</f>
        <v>2</v>
      </c>
      <c r="E15" s="4">
        <f>IFERROR(IFERROR(
IF(VLOOKUP($A15&amp;"|"&amp;D$2,'Mérkőzések | eredmények'!$A:$K,7,0)="","",VLOOKUP($A15&amp;"|"&amp;D$2,'Mérkőzések | eredmények'!$A:$K,7,0)),
IF(VLOOKUP($A15&amp;"|"&amp;D$2,'Mérkőzések | eredmények'!$B:$K,6,0)="","",VLOOKUP($A15&amp;"|"&amp;D$2,'Mérkőzések | eredmények'!$B:$K,6,0))),"")</f>
        <v>2</v>
      </c>
      <c r="F15" s="3">
        <f>IFERROR(IFERROR(
IF(VLOOKUP($A15&amp;"|"&amp;F$2,'Mérkőzések | eredmények'!$A:$K,6,0)="","",VLOOKUP($A15&amp;"|"&amp;F$2,'Mérkőzések | eredmények'!$A:$K,6,0)),
IF(VLOOKUP($A15&amp;"|"&amp;F$2,'Mérkőzések | eredmények'!$B:$K,5,0)="","",VLOOKUP($A15&amp;"|"&amp;F$2,'Mérkőzések | eredmények'!$B:$K,5,0))),"")</f>
        <v>3</v>
      </c>
      <c r="G15" s="4">
        <f>IFERROR(IFERROR(
IF(VLOOKUP($A15&amp;"|"&amp;F$2,'Mérkőzések | eredmények'!$A:$K,7,0)="","",VLOOKUP($A15&amp;"|"&amp;F$2,'Mérkőzések | eredmények'!$A:$K,7,0)),
IF(VLOOKUP($A15&amp;"|"&amp;F$2,'Mérkőzések | eredmények'!$B:$K,6,0)="","",VLOOKUP($A15&amp;"|"&amp;F$2,'Mérkőzések | eredmények'!$B:$K,6,0))),"")</f>
        <v>1</v>
      </c>
      <c r="H15" s="3">
        <f>IFERROR(IFERROR(
IF(VLOOKUP($A15&amp;"|"&amp;H$2,'Mérkőzések | eredmények'!$A:$K,6,0)="","",VLOOKUP($A15&amp;"|"&amp;H$2,'Mérkőzések | eredmények'!$A:$K,6,0)),
IF(VLOOKUP($A15&amp;"|"&amp;H$2,'Mérkőzések | eredmények'!$B:$K,5,0)="","",VLOOKUP($A15&amp;"|"&amp;H$2,'Mérkőzések | eredmények'!$B:$K,5,0))),"")</f>
        <v>1</v>
      </c>
      <c r="I15" s="4">
        <f>IFERROR(IFERROR(
IF(VLOOKUP($A15&amp;"|"&amp;H$2,'Mérkőzések | eredmények'!$A:$K,7,0)="","",VLOOKUP($A15&amp;"|"&amp;H$2,'Mérkőzések | eredmények'!$A:$K,7,0)),
IF(VLOOKUP($A15&amp;"|"&amp;H$2,'Mérkőzések | eredmények'!$B:$K,6,0)="","",VLOOKUP($A15&amp;"|"&amp;H$2,'Mérkőzések | eredmények'!$B:$K,6,0))),"")</f>
        <v>3</v>
      </c>
      <c r="J15" s="3">
        <f>IFERROR(IFERROR(
IF(VLOOKUP($A15&amp;"|"&amp;J$2,'Mérkőzések | eredmények'!$A:$K,6,0)="","",VLOOKUP($A15&amp;"|"&amp;J$2,'Mérkőzések | eredmények'!$A:$K,6,0)),
IF(VLOOKUP($A15&amp;"|"&amp;J$2,'Mérkőzések | eredmények'!$B:$K,5,0)="","",VLOOKUP($A15&amp;"|"&amp;J$2,'Mérkőzések | eredmények'!$B:$K,5,0))),"")</f>
        <v>2</v>
      </c>
      <c r="K15" s="4">
        <f>IFERROR(IFERROR(
IF(VLOOKUP($A15&amp;"|"&amp;J$2,'Mérkőzések | eredmények'!$A:$K,7,0)="","",VLOOKUP($A15&amp;"|"&amp;J$2,'Mérkőzések | eredmények'!$A:$K,7,0)),
IF(VLOOKUP($A15&amp;"|"&amp;J$2,'Mérkőzések | eredmények'!$B:$K,6,0)="","",VLOOKUP($A15&amp;"|"&amp;J$2,'Mérkőzések | eredmények'!$B:$K,6,0))),"")</f>
        <v>2</v>
      </c>
      <c r="L15" s="3">
        <f>IFERROR(IFERROR(
IF(VLOOKUP($A15&amp;"|"&amp;L$2,'Mérkőzések | eredmények'!$A:$K,6,0)="","",VLOOKUP($A15&amp;"|"&amp;L$2,'Mérkőzések | eredmények'!$A:$K,6,0)),
IF(VLOOKUP($A15&amp;"|"&amp;L$2,'Mérkőzések | eredmények'!$B:$K,5,0)="","",VLOOKUP($A15&amp;"|"&amp;L$2,'Mérkőzések | eredmények'!$B:$K,5,0))),"")</f>
        <v>1</v>
      </c>
      <c r="M15" s="4">
        <f>IFERROR(IFERROR(
IF(VLOOKUP($A15&amp;"|"&amp;L$2,'Mérkőzések | eredmények'!$A:$K,7,0)="","",VLOOKUP($A15&amp;"|"&amp;L$2,'Mérkőzések | eredmények'!$A:$K,7,0)),
IF(VLOOKUP($A15&amp;"|"&amp;L$2,'Mérkőzések | eredmények'!$B:$K,6,0)="","",VLOOKUP($A15&amp;"|"&amp;L$2,'Mérkőzések | eredmények'!$B:$K,6,0))),"")</f>
        <v>3</v>
      </c>
      <c r="N15" s="2"/>
      <c r="O15" s="2"/>
      <c r="P15" s="3">
        <f>IFERROR(IFERROR(
IF(VLOOKUP($A15&amp;"|"&amp;P$2,'Mérkőzések | eredmények'!$A:$K,6,0)="","",VLOOKUP($A15&amp;"|"&amp;P$2,'Mérkőzések | eredmények'!$A:$K,6,0)),
IF(VLOOKUP($A15&amp;"|"&amp;P$2,'Mérkőzések | eredmények'!$B:$K,5,0)="","",VLOOKUP($A15&amp;"|"&amp;P$2,'Mérkőzések | eredmények'!$B:$K,5,0))),"")</f>
        <v>2</v>
      </c>
      <c r="Q15" s="4">
        <f>IFERROR(IFERROR(
IF(VLOOKUP($A15&amp;"|"&amp;P$2,'Mérkőzések | eredmények'!$A:$K,7,0)="","",VLOOKUP($A15&amp;"|"&amp;P$2,'Mérkőzések | eredmények'!$A:$K,7,0)),
IF(VLOOKUP($A15&amp;"|"&amp;P$2,'Mérkőzések | eredmények'!$B:$K,6,0)="","",VLOOKUP($A15&amp;"|"&amp;P$2,'Mérkőzések | eredmények'!$B:$K,6,0))),"")</f>
        <v>2</v>
      </c>
      <c r="R15" s="18" t="str">
        <f>IFERROR(IFERROR(
IF(VLOOKUP($A15&amp;"|"&amp;R$2,'Mérkőzések | eredmények'!$A:$K,6,0)="","",VLOOKUP($A15&amp;"|"&amp;R$2,'Mérkőzések | eredmények'!$A:$K,6,0)),
IF(VLOOKUP($A15&amp;"|"&amp;R$2,'Mérkőzések | eredmények'!$B:$K,5,0)="","",VLOOKUP($A15&amp;"|"&amp;R$2,'Mérkőzések | eredmények'!$B:$K,5,0))),"")</f>
        <v/>
      </c>
      <c r="S15" s="19" t="str">
        <f>IFERROR(IFERROR(
IF(VLOOKUP($A15&amp;"|"&amp;R$2,'Mérkőzések | eredmények'!$A:$K,7,0)="","",VLOOKUP($A15&amp;"|"&amp;R$2,'Mérkőzések | eredmények'!$A:$K,7,0)),
IF(VLOOKUP($A15&amp;"|"&amp;R$2,'Mérkőzések | eredmények'!$B:$K,6,0)="","",VLOOKUP($A15&amp;"|"&amp;R$2,'Mérkőzések | eredmények'!$B:$K,6,0))),"")</f>
        <v/>
      </c>
      <c r="T15" s="11" t="str">
        <f>IFERROR(IFERROR(
IF(VLOOKUP($A15&amp;"|"&amp;T$2,'Mérkőzések | eredmények'!$A:$K,6,0)="","",VLOOKUP($A15&amp;"|"&amp;T$2,'Mérkőzések | eredmények'!$A:$K,6,0)),
IF(VLOOKUP($A15&amp;"|"&amp;T$2,'Mérkőzések | eredmények'!$B:$K,5,0)="","",VLOOKUP($A15&amp;"|"&amp;T$2,'Mérkőzések | eredmények'!$B:$K,5,0))),"")</f>
        <v/>
      </c>
      <c r="U15" s="5" t="str">
        <f>IFERROR(IFERROR(
IF(VLOOKUP($A15&amp;"|"&amp;T$2,'Mérkőzések | eredmények'!$A:$K,7,0)="","",VLOOKUP($A15&amp;"|"&amp;T$2,'Mérkőzések | eredmények'!$A:$K,7,0)),
IF(VLOOKUP($A15&amp;"|"&amp;T$2,'Mérkőzések | eredmények'!$B:$K,6,0)="","",VLOOKUP($A15&amp;"|"&amp;T$2,'Mérkőzések | eredmények'!$B:$K,6,0))),"")</f>
        <v/>
      </c>
    </row>
    <row r="16" spans="1:28" ht="17.25" customHeight="1" x14ac:dyDescent="0.25">
      <c r="A16" s="47"/>
      <c r="B16" s="22">
        <f>IFERROR(IFERROR(
IF(VLOOKUP($A15&amp;"|"&amp;B$2,'Mérkőzések | eredmények'!$A:$K,8,0)="","",VLOOKUP($A15&amp;"|"&amp;B$2,'Mérkőzések | eredmények'!$A:$K,8,0)),
IF(VLOOKUP($A15&amp;"|"&amp;B$2,'Mérkőzések | eredmények'!$B:$K,7,0)="","",VLOOKUP($A15&amp;"|"&amp;B$2,'Mérkőzések | eredmények'!$B:$K,7,0))),"")</f>
        <v>12</v>
      </c>
      <c r="C16" s="23">
        <f>IFERROR(IFERROR(
IF(VLOOKUP($A15&amp;"|"&amp;B$2,'Mérkőzések | eredmények'!$A:$K,9,0)="","",VLOOKUP($A15&amp;"|"&amp;B$2,'Mérkőzések | eredmények'!$A:$K,9,0)),
IF(VLOOKUP($A15&amp;"|"&amp;B$2,'Mérkőzések | eredmények'!$B:$K,8,0)="","",VLOOKUP($A15&amp;"|"&amp;B$2,'Mérkőzések | eredmények'!$B:$K,8,0))),"")</f>
        <v>3</v>
      </c>
      <c r="D16" s="20">
        <f>IFERROR(IFERROR(
IF(VLOOKUP($A15&amp;"|"&amp;D$2,'Mérkőzések | eredmények'!$A:$K,8,0)="","",VLOOKUP($A15&amp;"|"&amp;D$2,'Mérkőzések | eredmények'!$A:$K,8,0)),
IF(VLOOKUP($A15&amp;"|"&amp;D$2,'Mérkőzések | eredmények'!$B:$K,7,0)="","",VLOOKUP($A15&amp;"|"&amp;D$2,'Mérkőzések | eredmények'!$B:$K,7,0))),"")</f>
        <v>7</v>
      </c>
      <c r="E16" s="21">
        <f>IFERROR(IFERROR(
IF(VLOOKUP($A15&amp;"|"&amp;D$2,'Mérkőzések | eredmények'!$A:$K,9,0)="","",VLOOKUP($A15&amp;"|"&amp;D$2,'Mérkőzések | eredmények'!$A:$K,9,0)),
IF(VLOOKUP($A15&amp;"|"&amp;D$2,'Mérkőzések | eredmények'!$B:$K,8,0)="","",VLOOKUP($A15&amp;"|"&amp;D$2,'Mérkőzések | eredmények'!$B:$K,8,0))),"")</f>
        <v>8</v>
      </c>
      <c r="F16" s="20">
        <f>IFERROR(IFERROR(
IF(VLOOKUP($A15&amp;"|"&amp;F$2,'Mérkőzések | eredmények'!$A:$K,8,0)="","",VLOOKUP($A15&amp;"|"&amp;F$2,'Mérkőzések | eredmények'!$A:$K,8,0)),
IF(VLOOKUP($A15&amp;"|"&amp;F$2,'Mérkőzések | eredmények'!$B:$K,7,0)="","",VLOOKUP($A15&amp;"|"&amp;F$2,'Mérkőzések | eredmények'!$B:$K,7,0))),"")</f>
        <v>9</v>
      </c>
      <c r="G16" s="21">
        <f>IFERROR(IFERROR(
IF(VLOOKUP($A15&amp;"|"&amp;F$2,'Mérkőzések | eredmények'!$A:$K,9,0)="","",VLOOKUP($A15&amp;"|"&amp;F$2,'Mérkőzések | eredmények'!$A:$K,9,0)),
IF(VLOOKUP($A15&amp;"|"&amp;F$2,'Mérkőzések | eredmények'!$B:$K,8,0)="","",VLOOKUP($A15&amp;"|"&amp;F$2,'Mérkőzések | eredmények'!$B:$K,8,0))),"")</f>
        <v>3</v>
      </c>
      <c r="H16" s="22">
        <f>IFERROR(IFERROR(
IF(VLOOKUP($A15&amp;"|"&amp;H$2,'Mérkőzések | eredmények'!$A:$K,8,0)="","",VLOOKUP($A15&amp;"|"&amp;H$2,'Mérkőzések | eredmények'!$A:$K,8,0)),
IF(VLOOKUP($A15&amp;"|"&amp;H$2,'Mérkőzések | eredmények'!$B:$K,7,0)="","",VLOOKUP($A15&amp;"|"&amp;H$2,'Mérkőzések | eredmények'!$B:$K,7,0))),"")</f>
        <v>4</v>
      </c>
      <c r="I16" s="23">
        <f>IFERROR(IFERROR(
IF(VLOOKUP($A15&amp;"|"&amp;H$2,'Mérkőzések | eredmények'!$A:$K,9,0)="","",VLOOKUP($A15&amp;"|"&amp;H$2,'Mérkőzések | eredmények'!$A:$K,9,0)),
IF(VLOOKUP($A15&amp;"|"&amp;H$2,'Mérkőzések | eredmények'!$B:$K,8,0)="","",VLOOKUP($A15&amp;"|"&amp;H$2,'Mérkőzések | eredmények'!$B:$K,8,0))),"")</f>
        <v>9</v>
      </c>
      <c r="J16" s="22">
        <f>IFERROR(IFERROR(
IF(VLOOKUP($A15&amp;"|"&amp;J$2,'Mérkőzések | eredmények'!$A:$K,8,0)="","",VLOOKUP($A15&amp;"|"&amp;J$2,'Mérkőzések | eredmények'!$A:$K,8,0)),
IF(VLOOKUP($A15&amp;"|"&amp;J$2,'Mérkőzések | eredmények'!$B:$K,7,0)="","",VLOOKUP($A15&amp;"|"&amp;J$2,'Mérkőzések | eredmények'!$B:$K,7,0))),"")</f>
        <v>7</v>
      </c>
      <c r="K16" s="23">
        <f>IFERROR(IFERROR(
IF(VLOOKUP($A15&amp;"|"&amp;J$2,'Mérkőzések | eredmények'!$A:$K,9,0)="","",VLOOKUP($A15&amp;"|"&amp;J$2,'Mérkőzések | eredmények'!$A:$K,9,0)),
IF(VLOOKUP($A15&amp;"|"&amp;J$2,'Mérkőzések | eredmények'!$B:$K,8,0)="","",VLOOKUP($A15&amp;"|"&amp;J$2,'Mérkőzések | eredmények'!$B:$K,8,0))),"")</f>
        <v>8</v>
      </c>
      <c r="L16" s="22">
        <f>IFERROR(IFERROR(
IF(VLOOKUP($A15&amp;"|"&amp;L$2,'Mérkőzések | eredmények'!$A:$K,8,0)="","",VLOOKUP($A15&amp;"|"&amp;L$2,'Mérkőzések | eredmények'!$A:$K,8,0)),
IF(VLOOKUP($A15&amp;"|"&amp;L$2,'Mérkőzések | eredmények'!$B:$K,7,0)="","",VLOOKUP($A15&amp;"|"&amp;L$2,'Mérkőzések | eredmények'!$B:$K,7,0))),"")</f>
        <v>4</v>
      </c>
      <c r="M16" s="27">
        <f>IFERROR(IFERROR(
IF(VLOOKUP($A15&amp;"|"&amp;L$2,'Mérkőzések | eredmények'!$A:$K,9,0)="","",VLOOKUP($A15&amp;"|"&amp;L$2,'Mérkőzések | eredmények'!$A:$K,9,0)),
IF(VLOOKUP($A15&amp;"|"&amp;L$2,'Mérkőzések | eredmények'!$B:$K,8,0)="","",VLOOKUP($A15&amp;"|"&amp;L$2,'Mérkőzések | eredmények'!$B:$K,8,0))),"")</f>
        <v>11</v>
      </c>
      <c r="N16" s="12"/>
      <c r="O16" s="2"/>
      <c r="P16" s="22">
        <f>IFERROR(IFERROR(
IF(VLOOKUP($A15&amp;"|"&amp;P$2,'Mérkőzések | eredmények'!$A:$K,8,0)="","",VLOOKUP($A15&amp;"|"&amp;P$2,'Mérkőzések | eredmények'!$A:$K,8,0)),
IF(VLOOKUP($A15&amp;"|"&amp;P$2,'Mérkőzések | eredmények'!$B:$K,7,0)="","",VLOOKUP($A15&amp;"|"&amp;P$2,'Mérkőzések | eredmények'!$B:$K,7,0))),"")</f>
        <v>6</v>
      </c>
      <c r="Q16" s="23">
        <f>IFERROR(IFERROR(
IF(VLOOKUP($A15&amp;"|"&amp;P$2,'Mérkőzések | eredmények'!$A:$K,9,0)="","",VLOOKUP($A15&amp;"|"&amp;P$2,'Mérkőzések | eredmények'!$A:$K,9,0)),
IF(VLOOKUP($A15&amp;"|"&amp;P$2,'Mérkőzések | eredmények'!$B:$K,8,0)="","",VLOOKUP($A15&amp;"|"&amp;P$2,'Mérkőzések | eredmények'!$B:$K,8,0))),"")</f>
        <v>6</v>
      </c>
      <c r="R16" s="20" t="str">
        <f>IFERROR(IFERROR(
IF(VLOOKUP($A15&amp;"|"&amp;R$2,'Mérkőzések | eredmények'!$A:$K,8,0)="","",VLOOKUP($A15&amp;"|"&amp;R$2,'Mérkőzések | eredmények'!$A:$K,8,0)),
IF(VLOOKUP($A15&amp;"|"&amp;R$2,'Mérkőzések | eredmények'!$B:$K,7,0)="","",VLOOKUP($A15&amp;"|"&amp;R$2,'Mérkőzések | eredmények'!$B:$K,7,0))),"")</f>
        <v/>
      </c>
      <c r="S16" s="21" t="str">
        <f>IFERROR(IFERROR(
IF(VLOOKUP($A15&amp;"|"&amp;R$2,'Mérkőzések | eredmények'!$A:$K,9,0)="","",VLOOKUP($A15&amp;"|"&amp;R$2,'Mérkőzések | eredmények'!$A:$K,9,0)),
IF(VLOOKUP($A15&amp;"|"&amp;R$2,'Mérkőzések | eredmények'!$B:$K,8,0)="","",VLOOKUP($A15&amp;"|"&amp;R$2,'Mérkőzések | eredmények'!$B:$K,8,0))),"")</f>
        <v/>
      </c>
      <c r="T16" s="26" t="str">
        <f>IFERROR(IFERROR(
IF(VLOOKUP($A15&amp;"|"&amp;T$2,'Mérkőzések | eredmények'!$A:$K,8,0)="","",VLOOKUP($A15&amp;"|"&amp;T$2,'Mérkőzések | eredmények'!$A:$K,8,0)),
IF(VLOOKUP($A15&amp;"|"&amp;T$2,'Mérkőzések | eredmények'!$B:$K,7,0)="","",VLOOKUP($A15&amp;"|"&amp;T$2,'Mérkőzések | eredmények'!$B:$K,7,0))),"")</f>
        <v/>
      </c>
      <c r="U16" s="25" t="str">
        <f>IFERROR(IFERROR(
IF(VLOOKUP($A15&amp;"|"&amp;T$2,'Mérkőzések | eredmények'!$A:$K,9,0)="","",VLOOKUP($A15&amp;"|"&amp;T$2,'Mérkőzések | eredmények'!$A:$K,9,0)),
IF(VLOOKUP($A15&amp;"|"&amp;T$2,'Mérkőzések | eredmények'!$B:$K,8,0)="","",VLOOKUP($A15&amp;"|"&amp;T$2,'Mérkőzések | eredmények'!$B:$K,8,0))),"")</f>
        <v/>
      </c>
    </row>
    <row r="17" spans="1:21" ht="17.25" customHeight="1" x14ac:dyDescent="0.25">
      <c r="A17" s="41" t="str">
        <f>IF(cs_8="","",cs_8)</f>
        <v>Fireballs</v>
      </c>
      <c r="B17" s="3">
        <f>IFERROR(IFERROR(
IF(VLOOKUP($A17&amp;"|"&amp;B$2,'Mérkőzések | eredmények'!$A:$K,6,0)="","",VLOOKUP($A17&amp;"|"&amp;B$2,'Mérkőzések | eredmények'!$A:$K,6,0)),
IF(VLOOKUP($A17&amp;"|"&amp;B$2,'Mérkőzések | eredmények'!$B:$K,5,0)="","",VLOOKUP($A17&amp;"|"&amp;B$2,'Mérkőzések | eredmények'!$B:$K,5,0))),"")</f>
        <v>3</v>
      </c>
      <c r="C17" s="4">
        <f>IFERROR(IFERROR(
IF(VLOOKUP($A17&amp;"|"&amp;B$2,'Mérkőzések | eredmények'!$A:$K,7,0)="","",VLOOKUP($A17&amp;"|"&amp;B$2,'Mérkőzések | eredmények'!$A:$K,7,0)),
IF(VLOOKUP($A17&amp;"|"&amp;B$2,'Mérkőzések | eredmények'!$B:$K,6,0)="","",VLOOKUP($A17&amp;"|"&amp;B$2,'Mérkőzések | eredmények'!$B:$K,6,0))),"")</f>
        <v>1</v>
      </c>
      <c r="D17" s="3">
        <f>IFERROR(IFERROR(
IF(VLOOKUP($A17&amp;"|"&amp;D$2,'Mérkőzések | eredmények'!$A:$K,6,0)="","",VLOOKUP($A17&amp;"|"&amp;D$2,'Mérkőzések | eredmények'!$A:$K,6,0)),
IF(VLOOKUP($A17&amp;"|"&amp;D$2,'Mérkőzések | eredmények'!$B:$K,5,0)="","",VLOOKUP($A17&amp;"|"&amp;D$2,'Mérkőzések | eredmények'!$B:$K,5,0))),"")</f>
        <v>4</v>
      </c>
      <c r="E17" s="4">
        <f>IFERROR(IFERROR(
IF(VLOOKUP($A17&amp;"|"&amp;D$2,'Mérkőzések | eredmények'!$A:$K,7,0)="","",VLOOKUP($A17&amp;"|"&amp;D$2,'Mérkőzések | eredmények'!$A:$K,7,0)),
IF(VLOOKUP($A17&amp;"|"&amp;D$2,'Mérkőzések | eredmények'!$B:$K,6,0)="","",VLOOKUP($A17&amp;"|"&amp;D$2,'Mérkőzések | eredmények'!$B:$K,6,0))),"")</f>
        <v>0</v>
      </c>
      <c r="F17" s="3">
        <f>IFERROR(IFERROR(
IF(VLOOKUP($A17&amp;"|"&amp;F$2,'Mérkőzések | eredmények'!$A:$K,6,0)="","",VLOOKUP($A17&amp;"|"&amp;F$2,'Mérkőzések | eredmények'!$A:$K,6,0)),
IF(VLOOKUP($A17&amp;"|"&amp;F$2,'Mérkőzések | eredmények'!$B:$K,5,0)="","",VLOOKUP($A17&amp;"|"&amp;F$2,'Mérkőzések | eredmények'!$B:$K,5,0))),"")</f>
        <v>4</v>
      </c>
      <c r="G17" s="4">
        <f>IFERROR(IFERROR(
IF(VLOOKUP($A17&amp;"|"&amp;F$2,'Mérkőzések | eredmények'!$A:$K,7,0)="","",VLOOKUP($A17&amp;"|"&amp;F$2,'Mérkőzések | eredmények'!$A:$K,7,0)),
IF(VLOOKUP($A17&amp;"|"&amp;F$2,'Mérkőzések | eredmények'!$B:$K,6,0)="","",VLOOKUP($A17&amp;"|"&amp;F$2,'Mérkőzések | eredmények'!$B:$K,6,0))),"")</f>
        <v>0</v>
      </c>
      <c r="H17" s="10">
        <f>IFERROR(IFERROR(
IF(VLOOKUP($A17&amp;"|"&amp;H$2,'Mérkőzések | eredmények'!$A:$K,6,0)="","",VLOOKUP($A17&amp;"|"&amp;H$2,'Mérkőzések | eredmények'!$A:$K,6,0)),
IF(VLOOKUP($A17&amp;"|"&amp;H$2,'Mérkőzések | eredmények'!$B:$K,5,0)="","",VLOOKUP($A17&amp;"|"&amp;H$2,'Mérkőzések | eredmények'!$B:$K,5,0))),"")</f>
        <v>4</v>
      </c>
      <c r="I17" s="9">
        <f>IFERROR(IFERROR(
IF(VLOOKUP($A17&amp;"|"&amp;H$2,'Mérkőzések | eredmények'!$A:$K,7,0)="","",VLOOKUP($A17&amp;"|"&amp;H$2,'Mérkőzések | eredmények'!$A:$K,7,0)),
IF(VLOOKUP($A17&amp;"|"&amp;H$2,'Mérkőzések | eredmények'!$B:$K,6,0)="","",VLOOKUP($A17&amp;"|"&amp;H$2,'Mérkőzések | eredmények'!$B:$K,6,0))),"")</f>
        <v>0</v>
      </c>
      <c r="J17" s="3">
        <f>IFERROR(IFERROR(
IF(VLOOKUP($A17&amp;"|"&amp;J$2,'Mérkőzések | eredmények'!$A:$K,6,0)="","",VLOOKUP($A17&amp;"|"&amp;J$2,'Mérkőzések | eredmények'!$A:$K,6,0)),
IF(VLOOKUP($A17&amp;"|"&amp;J$2,'Mérkőzések | eredmények'!$B:$K,5,0)="","",VLOOKUP($A17&amp;"|"&amp;J$2,'Mérkőzések | eredmények'!$B:$K,5,0))),"")</f>
        <v>3</v>
      </c>
      <c r="K17" s="4">
        <f>IFERROR(IFERROR(
IF(VLOOKUP($A17&amp;"|"&amp;J$2,'Mérkőzések | eredmények'!$A:$K,7,0)="","",VLOOKUP($A17&amp;"|"&amp;J$2,'Mérkőzések | eredmények'!$A:$K,7,0)),
IF(VLOOKUP($A17&amp;"|"&amp;J$2,'Mérkőzések | eredmények'!$B:$K,6,0)="","",VLOOKUP($A17&amp;"|"&amp;J$2,'Mérkőzések | eredmények'!$B:$K,6,0))),"")</f>
        <v>1</v>
      </c>
      <c r="L17" s="3">
        <f>IFERROR(IFERROR(
IF(VLOOKUP($A17&amp;"|"&amp;L$2,'Mérkőzések | eredmények'!$A:$K,6,0)="","",VLOOKUP($A17&amp;"|"&amp;L$2,'Mérkőzések | eredmények'!$A:$K,6,0)),
IF(VLOOKUP($A17&amp;"|"&amp;L$2,'Mérkőzések | eredmények'!$B:$K,5,0)="","",VLOOKUP($A17&amp;"|"&amp;L$2,'Mérkőzések | eredmények'!$B:$K,5,0))),"")</f>
        <v>1</v>
      </c>
      <c r="M17" s="4">
        <f>IFERROR(IFERROR(
IF(VLOOKUP($A17&amp;"|"&amp;L$2,'Mérkőzések | eredmények'!$A:$K,7,0)="","",VLOOKUP($A17&amp;"|"&amp;L$2,'Mérkőzések | eredmények'!$A:$K,7,0)),
IF(VLOOKUP($A17&amp;"|"&amp;L$2,'Mérkőzések | eredmények'!$B:$K,6,0)="","",VLOOKUP($A17&amp;"|"&amp;L$2,'Mérkőzések | eredmények'!$B:$K,6,0))),"")</f>
        <v>3</v>
      </c>
      <c r="N17" s="3">
        <f>IFERROR(IFERROR(
IF(VLOOKUP($A17&amp;"|"&amp;N$2,'Mérkőzések | eredmények'!$A:$K,6,0)="","",VLOOKUP($A17&amp;"|"&amp;N$2,'Mérkőzések | eredmények'!$A:$K,6,0)),
IF(VLOOKUP($A17&amp;"|"&amp;N$2,'Mérkőzések | eredmények'!$B:$K,5,0)="","",VLOOKUP($A17&amp;"|"&amp;N$2,'Mérkőzések | eredmények'!$B:$K,5,0))),"")</f>
        <v>2</v>
      </c>
      <c r="O17" s="4">
        <f>IFERROR(IFERROR(
IF(VLOOKUP($A17&amp;"|"&amp;N$2,'Mérkőzések | eredmények'!$A:$K,7,0)="","",VLOOKUP($A17&amp;"|"&amp;N$2,'Mérkőzések | eredmények'!$A:$K,7,0)),
IF(VLOOKUP($A17&amp;"|"&amp;N$2,'Mérkőzések | eredmények'!$B:$K,6,0)="","",VLOOKUP($A17&amp;"|"&amp;N$2,'Mérkőzések | eredmények'!$B:$K,6,0))),"")</f>
        <v>2</v>
      </c>
      <c r="P17" s="2"/>
      <c r="Q17" s="2"/>
      <c r="R17" s="18" t="str">
        <f>IFERROR(IFERROR(
IF(VLOOKUP($A17&amp;"|"&amp;R$2,'Mérkőzések | eredmények'!$A:$K,6,0)="","",VLOOKUP($A17&amp;"|"&amp;R$2,'Mérkőzések | eredmények'!$A:$K,6,0)),
IF(VLOOKUP($A17&amp;"|"&amp;R$2,'Mérkőzések | eredmények'!$B:$K,5,0)="","",VLOOKUP($A17&amp;"|"&amp;R$2,'Mérkőzések | eredmények'!$B:$K,5,0))),"")</f>
        <v/>
      </c>
      <c r="S17" s="19" t="str">
        <f>IFERROR(IFERROR(
IF(VLOOKUP($A17&amp;"|"&amp;R$2,'Mérkőzések | eredmények'!$A:$K,7,0)="","",VLOOKUP($A17&amp;"|"&amp;R$2,'Mérkőzések | eredmények'!$A:$K,7,0)),
IF(VLOOKUP($A17&amp;"|"&amp;R$2,'Mérkőzések | eredmények'!$B:$K,6,0)="","",VLOOKUP($A17&amp;"|"&amp;R$2,'Mérkőzések | eredmények'!$B:$K,6,0))),"")</f>
        <v/>
      </c>
      <c r="T17" s="3" t="str">
        <f>IFERROR(IFERROR(
IF(VLOOKUP($A17&amp;"|"&amp;T$2,'Mérkőzések | eredmények'!$A:$K,6,0)="","",VLOOKUP($A17&amp;"|"&amp;T$2,'Mérkőzések | eredmények'!$A:$K,6,0)),
IF(VLOOKUP($A17&amp;"|"&amp;T$2,'Mérkőzések | eredmények'!$B:$K,5,0)="","",VLOOKUP($A17&amp;"|"&amp;T$2,'Mérkőzések | eredmények'!$B:$K,5,0))),"")</f>
        <v/>
      </c>
      <c r="U17" s="5" t="str">
        <f>IFERROR(IFERROR(
IF(VLOOKUP($A17&amp;"|"&amp;T$2,'Mérkőzések | eredmények'!$A:$K,7,0)="","",VLOOKUP($A17&amp;"|"&amp;T$2,'Mérkőzések | eredmények'!$A:$K,7,0)),
IF(VLOOKUP($A17&amp;"|"&amp;T$2,'Mérkőzések | eredmények'!$B:$K,6,0)="","",VLOOKUP($A17&amp;"|"&amp;T$2,'Mérkőzések | eredmények'!$B:$K,6,0))),"")</f>
        <v/>
      </c>
    </row>
    <row r="18" spans="1:21" ht="17.25" customHeight="1" x14ac:dyDescent="0.25">
      <c r="A18" s="42"/>
      <c r="B18" s="20">
        <f>IFERROR(IFERROR(
IF(VLOOKUP($A17&amp;"|"&amp;B$2,'Mérkőzések | eredmények'!$A:$K,8,0)="","",VLOOKUP($A17&amp;"|"&amp;B$2,'Mérkőzések | eredmények'!$A:$K,8,0)),
IF(VLOOKUP($A17&amp;"|"&amp;B$2,'Mérkőzések | eredmények'!$B:$K,7,0)="","",VLOOKUP($A17&amp;"|"&amp;B$2,'Mérkőzések | eredmények'!$B:$K,7,0))),"")</f>
        <v>10</v>
      </c>
      <c r="C18" s="21">
        <f>IFERROR(IFERROR(
IF(VLOOKUP($A17&amp;"|"&amp;B$2,'Mérkőzések | eredmények'!$A:$K,9,0)="","",VLOOKUP($A17&amp;"|"&amp;B$2,'Mérkőzések | eredmények'!$A:$K,9,0)),
IF(VLOOKUP($A17&amp;"|"&amp;B$2,'Mérkőzések | eredmények'!$B:$K,8,0)="","",VLOOKUP($A17&amp;"|"&amp;B$2,'Mérkőzések | eredmények'!$B:$K,8,0))),"")</f>
        <v>3</v>
      </c>
      <c r="D18" s="20">
        <f>IFERROR(IFERROR(
IF(VLOOKUP($A17&amp;"|"&amp;D$2,'Mérkőzések | eredmények'!$A:$K,8,0)="","",VLOOKUP($A17&amp;"|"&amp;D$2,'Mérkőzések | eredmények'!$A:$K,8,0)),
IF(VLOOKUP($A17&amp;"|"&amp;D$2,'Mérkőzések | eredmények'!$B:$K,7,0)="","",VLOOKUP($A17&amp;"|"&amp;D$2,'Mérkőzések | eredmények'!$B:$K,7,0))),"")</f>
        <v>12</v>
      </c>
      <c r="E18" s="21">
        <f>IFERROR(IFERROR(
IF(VLOOKUP($A17&amp;"|"&amp;D$2,'Mérkőzések | eredmények'!$A:$K,9,0)="","",VLOOKUP($A17&amp;"|"&amp;D$2,'Mérkőzések | eredmények'!$A:$K,9,0)),
IF(VLOOKUP($A17&amp;"|"&amp;D$2,'Mérkőzések | eredmények'!$B:$K,8,0)="","",VLOOKUP($A17&amp;"|"&amp;D$2,'Mérkőzések | eredmények'!$B:$K,8,0))),"")</f>
        <v>0</v>
      </c>
      <c r="F18" s="20">
        <f>IFERROR(IFERROR(
IF(VLOOKUP($A17&amp;"|"&amp;F$2,'Mérkőzések | eredmények'!$A:$K,8,0)="","",VLOOKUP($A17&amp;"|"&amp;F$2,'Mérkőzések | eredmények'!$A:$K,8,0)),
IF(VLOOKUP($A17&amp;"|"&amp;F$2,'Mérkőzések | eredmények'!$B:$K,7,0)="","",VLOOKUP($A17&amp;"|"&amp;F$2,'Mérkőzések | eredmények'!$B:$K,7,0))),"")</f>
        <v>12</v>
      </c>
      <c r="G18" s="21">
        <f>IFERROR(IFERROR(
IF(VLOOKUP($A17&amp;"|"&amp;F$2,'Mérkőzések | eredmények'!$A:$K,9,0)="","",VLOOKUP($A17&amp;"|"&amp;F$2,'Mérkőzések | eredmények'!$A:$K,9,0)),
IF(VLOOKUP($A17&amp;"|"&amp;F$2,'Mérkőzések | eredmények'!$B:$K,8,0)="","",VLOOKUP($A17&amp;"|"&amp;F$2,'Mérkőzések | eredmények'!$B:$K,8,0))),"")</f>
        <v>0</v>
      </c>
      <c r="H18" s="22">
        <f>IFERROR(IFERROR(
IF(VLOOKUP($A17&amp;"|"&amp;H$2,'Mérkőzések | eredmények'!$A:$K,8,0)="","",VLOOKUP($A17&amp;"|"&amp;H$2,'Mérkőzések | eredmények'!$A:$K,8,0)),
IF(VLOOKUP($A17&amp;"|"&amp;H$2,'Mérkőzések | eredmények'!$B:$K,7,0)="","",VLOOKUP($A17&amp;"|"&amp;H$2,'Mérkőzések | eredmények'!$B:$K,7,0))),"")</f>
        <v>12</v>
      </c>
      <c r="I18" s="23">
        <f>IFERROR(IFERROR(
IF(VLOOKUP($A17&amp;"|"&amp;H$2,'Mérkőzések | eredmények'!$A:$K,9,0)="","",VLOOKUP($A17&amp;"|"&amp;H$2,'Mérkőzések | eredmények'!$A:$K,9,0)),
IF(VLOOKUP($A17&amp;"|"&amp;H$2,'Mérkőzések | eredmények'!$B:$K,8,0)="","",VLOOKUP($A17&amp;"|"&amp;H$2,'Mérkőzések | eredmények'!$B:$K,8,0))),"")</f>
        <v>0</v>
      </c>
      <c r="J18" s="20">
        <f>IFERROR(IFERROR(
IF(VLOOKUP($A17&amp;"|"&amp;J$2,'Mérkőzések | eredmények'!$A:$K,8,0)="","",VLOOKUP($A17&amp;"|"&amp;J$2,'Mérkőzések | eredmények'!$A:$K,8,0)),
IF(VLOOKUP($A17&amp;"|"&amp;J$2,'Mérkőzések | eredmények'!$B:$K,7,0)="","",VLOOKUP($A17&amp;"|"&amp;J$2,'Mérkőzések | eredmények'!$B:$K,7,0))),"")</f>
        <v>9</v>
      </c>
      <c r="K18" s="21">
        <f>IFERROR(IFERROR(
IF(VLOOKUP($A17&amp;"|"&amp;J$2,'Mérkőzések | eredmények'!$A:$K,9,0)="","",VLOOKUP($A17&amp;"|"&amp;J$2,'Mérkőzések | eredmények'!$A:$K,9,0)),
IF(VLOOKUP($A17&amp;"|"&amp;J$2,'Mérkőzések | eredmények'!$B:$K,8,0)="","",VLOOKUP($A17&amp;"|"&amp;J$2,'Mérkőzések | eredmények'!$B:$K,8,0))),"")</f>
        <v>3</v>
      </c>
      <c r="L18" s="22">
        <f>IFERROR(IFERROR(
IF(VLOOKUP($A17&amp;"|"&amp;L$2,'Mérkőzések | eredmények'!$A:$K,8,0)="","",VLOOKUP($A17&amp;"|"&amp;L$2,'Mérkőzések | eredmények'!$A:$K,8,0)),
IF(VLOOKUP($A17&amp;"|"&amp;L$2,'Mérkőzések | eredmények'!$B:$K,7,0)="","",VLOOKUP($A17&amp;"|"&amp;L$2,'Mérkőzések | eredmények'!$B:$K,7,0))),"")</f>
        <v>5</v>
      </c>
      <c r="M18" s="23">
        <f>IFERROR(IFERROR(
IF(VLOOKUP($A17&amp;"|"&amp;L$2,'Mérkőzések | eredmények'!$A:$K,9,0)="","",VLOOKUP($A17&amp;"|"&amp;L$2,'Mérkőzések | eredmények'!$A:$K,9,0)),
IF(VLOOKUP($A17&amp;"|"&amp;L$2,'Mérkőzések | eredmények'!$B:$K,8,0)="","",VLOOKUP($A17&amp;"|"&amp;L$2,'Mérkőzések | eredmények'!$B:$K,8,0))),"")</f>
        <v>9</v>
      </c>
      <c r="N18" s="20">
        <f>IFERROR(IFERROR(
IF(VLOOKUP($A17&amp;"|"&amp;N$2,'Mérkőzések | eredmények'!$A:$K,8,0)="","",VLOOKUP($A17&amp;"|"&amp;N$2,'Mérkőzések | eredmények'!$A:$K,8,0)),
IF(VLOOKUP($A17&amp;"|"&amp;N$2,'Mérkőzések | eredmények'!$B:$K,7,0)="","",VLOOKUP($A17&amp;"|"&amp;N$2,'Mérkőzések | eredmények'!$B:$K,7,0))),"")</f>
        <v>6</v>
      </c>
      <c r="O18" s="29">
        <f>IFERROR(IFERROR(
IF(VLOOKUP($A17&amp;"|"&amp;N$2,'Mérkőzések | eredmények'!$A:$K,9,0)="","",VLOOKUP($A17&amp;"|"&amp;N$2,'Mérkőzések | eredmények'!$A:$K,9,0)),
IF(VLOOKUP($A17&amp;"|"&amp;N$2,'Mérkőzések | eredmények'!$B:$K,8,0)="","",VLOOKUP($A17&amp;"|"&amp;N$2,'Mérkőzések | eredmények'!$B:$K,8,0))),"")</f>
        <v>6</v>
      </c>
      <c r="P18" s="12"/>
      <c r="Q18" s="2"/>
      <c r="R18" s="20" t="str">
        <f>IFERROR(IFERROR(
IF(VLOOKUP($A17&amp;"|"&amp;R$2,'Mérkőzések | eredmények'!$A:$K,8,0)="","",VLOOKUP($A17&amp;"|"&amp;R$2,'Mérkőzések | eredmények'!$A:$K,8,0)),
IF(VLOOKUP($A17&amp;"|"&amp;R$2,'Mérkőzések | eredmények'!$B:$K,7,0)="","",VLOOKUP($A17&amp;"|"&amp;R$2,'Mérkőzések | eredmények'!$B:$K,7,0))),"")</f>
        <v/>
      </c>
      <c r="S18" s="21" t="str">
        <f>IFERROR(IFERROR(
IF(VLOOKUP($A17&amp;"|"&amp;R$2,'Mérkőzések | eredmények'!$A:$K,9,0)="","",VLOOKUP($A17&amp;"|"&amp;R$2,'Mérkőzések | eredmények'!$A:$K,9,0)),
IF(VLOOKUP($A17&amp;"|"&amp;R$2,'Mérkőzések | eredmények'!$B:$K,8,0)="","",VLOOKUP($A17&amp;"|"&amp;R$2,'Mérkőzések | eredmények'!$B:$K,8,0))),"")</f>
        <v/>
      </c>
      <c r="T18" s="20" t="str">
        <f>IFERROR(IFERROR(
IF(VLOOKUP($A17&amp;"|"&amp;T$2,'Mérkőzések | eredmények'!$A:$K,8,0)="","",VLOOKUP($A17&amp;"|"&amp;T$2,'Mérkőzések | eredmények'!$A:$K,8,0)),
IF(VLOOKUP($A17&amp;"|"&amp;T$2,'Mérkőzések | eredmények'!$B:$K,7,0)="","",VLOOKUP($A17&amp;"|"&amp;T$2,'Mérkőzések | eredmények'!$B:$K,7,0))),"")</f>
        <v/>
      </c>
      <c r="U18" s="24" t="str">
        <f>IFERROR(IFERROR(
IF(VLOOKUP($A17&amp;"|"&amp;T$2,'Mérkőzések | eredmények'!$A:$K,9,0)="","",VLOOKUP($A17&amp;"|"&amp;T$2,'Mérkőzések | eredmények'!$A:$K,9,0)),
IF(VLOOKUP($A17&amp;"|"&amp;T$2,'Mérkőzések | eredmények'!$B:$K,8,0)="","",VLOOKUP($A17&amp;"|"&amp;T$2,'Mérkőzések | eredmények'!$B:$K,8,0))),"")</f>
        <v/>
      </c>
    </row>
    <row r="19" spans="1:21" ht="17.25" customHeight="1" x14ac:dyDescent="0.25">
      <c r="A19" s="46" t="str">
        <f>IF(cs_9="","",cs_9)</f>
        <v/>
      </c>
      <c r="B19" s="3" t="str">
        <f>IFERROR(IFERROR(
IF(VLOOKUP($A19&amp;"|"&amp;B$2,'Mérkőzések | eredmények'!$A:$K,6,0)="","",VLOOKUP($A19&amp;"|"&amp;B$2,'Mérkőzések | eredmények'!$A:$K,6,0)),
IF(VLOOKUP($A19&amp;"|"&amp;B$2,'Mérkőzések | eredmények'!$B:$K,5,0)="","",VLOOKUP($A19&amp;"|"&amp;B$2,'Mérkőzések | eredmények'!$B:$K,5,0))),"")</f>
        <v/>
      </c>
      <c r="C19" s="4" t="str">
        <f>IFERROR(IFERROR(
IF(VLOOKUP($A19&amp;"|"&amp;B$2,'Mérkőzések | eredmények'!$A:$K,7,0)="","",VLOOKUP($A19&amp;"|"&amp;B$2,'Mérkőzések | eredmények'!$A:$K,7,0)),
IF(VLOOKUP($A19&amp;"|"&amp;B$2,'Mérkőzések | eredmények'!$B:$K,6,0)="","",VLOOKUP($A19&amp;"|"&amp;B$2,'Mérkőzések | eredmények'!$B:$K,6,0))),"")</f>
        <v/>
      </c>
      <c r="D19" s="3" t="str">
        <f>IFERROR(IFERROR(
IF(VLOOKUP($A19&amp;"|"&amp;D$2,'Mérkőzések | eredmények'!$A:$K,6,0)="","",VLOOKUP($A19&amp;"|"&amp;D$2,'Mérkőzések | eredmények'!$A:$K,6,0)),
IF(VLOOKUP($A19&amp;"|"&amp;D$2,'Mérkőzések | eredmények'!$B:$K,5,0)="","",VLOOKUP($A19&amp;"|"&amp;D$2,'Mérkőzések | eredmények'!$B:$K,5,0))),"")</f>
        <v/>
      </c>
      <c r="E19" s="4" t="str">
        <f>IFERROR(IFERROR(
IF(VLOOKUP($A19&amp;"|"&amp;D$2,'Mérkőzések | eredmények'!$A:$K,7,0)="","",VLOOKUP($A19&amp;"|"&amp;D$2,'Mérkőzések | eredmények'!$A:$K,7,0)),
IF(VLOOKUP($A19&amp;"|"&amp;D$2,'Mérkőzések | eredmények'!$B:$K,6,0)="","",VLOOKUP($A19&amp;"|"&amp;D$2,'Mérkőzések | eredmények'!$B:$K,6,0))),"")</f>
        <v/>
      </c>
      <c r="F19" s="3" t="str">
        <f>IFERROR(IFERROR(
IF(VLOOKUP($A19&amp;"|"&amp;F$2,'Mérkőzések | eredmények'!$A:$K,6,0)="","",VLOOKUP($A19&amp;"|"&amp;F$2,'Mérkőzések | eredmények'!$A:$K,6,0)),
IF(VLOOKUP($A19&amp;"|"&amp;F$2,'Mérkőzések | eredmények'!$B:$K,5,0)="","",VLOOKUP($A19&amp;"|"&amp;F$2,'Mérkőzések | eredmények'!$B:$K,5,0))),"")</f>
        <v/>
      </c>
      <c r="G19" s="4" t="str">
        <f>IFERROR(IFERROR(
IF(VLOOKUP($A19&amp;"|"&amp;F$2,'Mérkőzések | eredmények'!$A:$K,7,0)="","",VLOOKUP($A19&amp;"|"&amp;F$2,'Mérkőzések | eredmények'!$A:$K,7,0)),
IF(VLOOKUP($A19&amp;"|"&amp;F$2,'Mérkőzések | eredmények'!$B:$K,6,0)="","",VLOOKUP($A19&amp;"|"&amp;F$2,'Mérkőzések | eredmények'!$B:$K,6,0))),"")</f>
        <v/>
      </c>
      <c r="H19" s="3" t="str">
        <f>IFERROR(IFERROR(
IF(VLOOKUP($A19&amp;"|"&amp;H$2,'Mérkőzések | eredmények'!$A:$K,6,0)="","",VLOOKUP($A19&amp;"|"&amp;H$2,'Mérkőzések | eredmények'!$A:$K,6,0)),
IF(VLOOKUP($A19&amp;"|"&amp;H$2,'Mérkőzések | eredmények'!$B:$K,5,0)="","",VLOOKUP($A19&amp;"|"&amp;H$2,'Mérkőzések | eredmények'!$B:$K,5,0))),"")</f>
        <v/>
      </c>
      <c r="I19" s="4" t="str">
        <f>IFERROR(IFERROR(
IF(VLOOKUP($A19&amp;"|"&amp;H$2,'Mérkőzések | eredmények'!$A:$K,7,0)="","",VLOOKUP($A19&amp;"|"&amp;H$2,'Mérkőzések | eredmények'!$A:$K,7,0)),
IF(VLOOKUP($A19&amp;"|"&amp;H$2,'Mérkőzések | eredmények'!$B:$K,6,0)="","",VLOOKUP($A19&amp;"|"&amp;H$2,'Mérkőzések | eredmények'!$B:$K,6,0))),"")</f>
        <v/>
      </c>
      <c r="J19" s="3" t="str">
        <f>IFERROR(IFERROR(
IF(VLOOKUP($A19&amp;"|"&amp;J$2,'Mérkőzések | eredmények'!$A:$K,6,0)="","",VLOOKUP($A19&amp;"|"&amp;J$2,'Mérkőzések | eredmények'!$A:$K,6,0)),
IF(VLOOKUP($A19&amp;"|"&amp;J$2,'Mérkőzések | eredmények'!$B:$K,5,0)="","",VLOOKUP($A19&amp;"|"&amp;J$2,'Mérkőzések | eredmények'!$B:$K,5,0))),"")</f>
        <v/>
      </c>
      <c r="K19" s="4" t="str">
        <f>IFERROR(IFERROR(
IF(VLOOKUP($A19&amp;"|"&amp;J$2,'Mérkőzések | eredmények'!$A:$K,7,0)="","",VLOOKUP($A19&amp;"|"&amp;J$2,'Mérkőzések | eredmények'!$A:$K,7,0)),
IF(VLOOKUP($A19&amp;"|"&amp;J$2,'Mérkőzések | eredmények'!$B:$K,6,0)="","",VLOOKUP($A19&amp;"|"&amp;J$2,'Mérkőzések | eredmények'!$B:$K,6,0))),"")</f>
        <v/>
      </c>
      <c r="L19" s="3" t="str">
        <f>IFERROR(IFERROR(
IF(VLOOKUP($A19&amp;"|"&amp;L$2,'Mérkőzések | eredmények'!$A:$K,6,0)="","",VLOOKUP($A19&amp;"|"&amp;L$2,'Mérkőzések | eredmények'!$A:$K,6,0)),
IF(VLOOKUP($A19&amp;"|"&amp;L$2,'Mérkőzések | eredmények'!$B:$K,5,0)="","",VLOOKUP($A19&amp;"|"&amp;L$2,'Mérkőzések | eredmények'!$B:$K,5,0))),"")</f>
        <v/>
      </c>
      <c r="M19" s="4" t="str">
        <f>IFERROR(IFERROR(
IF(VLOOKUP($A19&amp;"|"&amp;L$2,'Mérkőzések | eredmények'!$A:$K,7,0)="","",VLOOKUP($A19&amp;"|"&amp;L$2,'Mérkőzések | eredmények'!$A:$K,7,0)),
IF(VLOOKUP($A19&amp;"|"&amp;L$2,'Mérkőzések | eredmények'!$B:$K,6,0)="","",VLOOKUP($A19&amp;"|"&amp;L$2,'Mérkőzések | eredmények'!$B:$K,6,0))),"")</f>
        <v/>
      </c>
      <c r="N19" s="3" t="str">
        <f>IFERROR(IFERROR(
IF(VLOOKUP($A19&amp;"|"&amp;N$2,'Mérkőzések | eredmények'!$A:$K,6,0)="","",VLOOKUP($A19&amp;"|"&amp;N$2,'Mérkőzések | eredmények'!$A:$K,6,0)),
IF(VLOOKUP($A19&amp;"|"&amp;N$2,'Mérkőzések | eredmények'!$B:$K,5,0)="","",VLOOKUP($A19&amp;"|"&amp;N$2,'Mérkőzések | eredmények'!$B:$K,5,0))),"")</f>
        <v/>
      </c>
      <c r="O19" s="4" t="str">
        <f>IFERROR(IFERROR(
IF(VLOOKUP($A19&amp;"|"&amp;N$2,'Mérkőzések | eredmények'!$A:$K,7,0)="","",VLOOKUP($A19&amp;"|"&amp;N$2,'Mérkőzések | eredmények'!$A:$K,7,0)),
IF(VLOOKUP($A19&amp;"|"&amp;N$2,'Mérkőzések | eredmények'!$B:$K,6,0)="","",VLOOKUP($A19&amp;"|"&amp;N$2,'Mérkőzések | eredmények'!$B:$K,6,0))),"")</f>
        <v/>
      </c>
      <c r="P19" s="3" t="str">
        <f>IFERROR(IFERROR(
IF(VLOOKUP($A19&amp;"|"&amp;P$2,'Mérkőzések | eredmények'!$A:$K,6,0)="","",VLOOKUP($A19&amp;"|"&amp;P$2,'Mérkőzések | eredmények'!$A:$K,6,0)),
IF(VLOOKUP($A19&amp;"|"&amp;P$2,'Mérkőzések | eredmények'!$B:$K,5,0)="","",VLOOKUP($A19&amp;"|"&amp;P$2,'Mérkőzések | eredmények'!$B:$K,5,0))),"")</f>
        <v/>
      </c>
      <c r="Q19" s="4" t="str">
        <f>IFERROR(IFERROR(
IF(VLOOKUP($A19&amp;"|"&amp;P$2,'Mérkőzések | eredmények'!$A:$K,7,0)="","",VLOOKUP($A19&amp;"|"&amp;P$2,'Mérkőzések | eredmények'!$A:$K,7,0)),
IF(VLOOKUP($A19&amp;"|"&amp;P$2,'Mérkőzések | eredmények'!$B:$K,6,0)="","",VLOOKUP($A19&amp;"|"&amp;P$2,'Mérkőzések | eredmények'!$B:$K,6,0))),"")</f>
        <v/>
      </c>
      <c r="R19" s="2"/>
      <c r="S19" s="2"/>
      <c r="T19" s="3" t="str">
        <f>IFERROR(IFERROR(
IF(VLOOKUP($A19&amp;"|"&amp;T$2,'Mérkőzések | eredmények'!$A:$K,6,0)="","",VLOOKUP($A19&amp;"|"&amp;T$2,'Mérkőzések | eredmények'!$A:$K,6,0)),
IF(VLOOKUP($A19&amp;"|"&amp;T$2,'Mérkőzések | eredmények'!$B:$K,5,0)="","",VLOOKUP($A19&amp;"|"&amp;T$2,'Mérkőzések | eredmények'!$B:$K,5,0))),"")</f>
        <v/>
      </c>
      <c r="U19" s="5" t="str">
        <f>IFERROR(IFERROR(
IF(VLOOKUP($A19&amp;"|"&amp;T$2,'Mérkőzések | eredmények'!$A:$K,7,0)="","",VLOOKUP($A19&amp;"|"&amp;T$2,'Mérkőzések | eredmények'!$A:$K,7,0)),
IF(VLOOKUP($A19&amp;"|"&amp;T$2,'Mérkőzések | eredmények'!$B:$K,6,0)="","",VLOOKUP($A19&amp;"|"&amp;T$2,'Mérkőzések | eredmények'!$B:$K,6,0))),"")</f>
        <v/>
      </c>
    </row>
    <row r="20" spans="1:21" ht="17.25" customHeight="1" x14ac:dyDescent="0.25">
      <c r="A20" s="42"/>
      <c r="B20" s="20" t="str">
        <f>IFERROR(IFERROR(
IF(VLOOKUP($A19&amp;"|"&amp;B$2,'Mérkőzések | eredmények'!$A:$K,8,0)="","",VLOOKUP($A19&amp;"|"&amp;B$2,'Mérkőzések | eredmények'!$A:$K,8,0)),
IF(VLOOKUP($A19&amp;"|"&amp;B$2,'Mérkőzések | eredmények'!$B:$K,7,0)="","",VLOOKUP($A19&amp;"|"&amp;B$2,'Mérkőzések | eredmények'!$B:$K,7,0))),"")</f>
        <v/>
      </c>
      <c r="C20" s="21" t="str">
        <f>IFERROR(IFERROR(
IF(VLOOKUP($A19&amp;"|"&amp;B$2,'Mérkőzések | eredmények'!$A:$K,9,0)="","",VLOOKUP($A19&amp;"|"&amp;B$2,'Mérkőzések | eredmények'!$A:$K,9,0)),
IF(VLOOKUP($A19&amp;"|"&amp;B$2,'Mérkőzések | eredmények'!$B:$K,8,0)="","",VLOOKUP($A19&amp;"|"&amp;B$2,'Mérkőzések | eredmények'!$B:$K,8,0))),"")</f>
        <v/>
      </c>
      <c r="D20" s="20" t="str">
        <f>IFERROR(IFERROR(
IF(VLOOKUP($A19&amp;"|"&amp;D$2,'Mérkőzések | eredmények'!$A:$K,8,0)="","",VLOOKUP($A19&amp;"|"&amp;D$2,'Mérkőzések | eredmények'!$A:$K,8,0)),
IF(VLOOKUP($A19&amp;"|"&amp;D$2,'Mérkőzések | eredmények'!$B:$K,7,0)="","",VLOOKUP($A19&amp;"|"&amp;D$2,'Mérkőzések | eredmények'!$B:$K,7,0))),"")</f>
        <v/>
      </c>
      <c r="E20" s="21" t="str">
        <f>IFERROR(IFERROR(
IF(VLOOKUP($A19&amp;"|"&amp;D$2,'Mérkőzések | eredmények'!$A:$K,9,0)="","",VLOOKUP($A19&amp;"|"&amp;D$2,'Mérkőzések | eredmények'!$A:$K,9,0)),
IF(VLOOKUP($A19&amp;"|"&amp;D$2,'Mérkőzések | eredmények'!$B:$K,8,0)="","",VLOOKUP($A19&amp;"|"&amp;D$2,'Mérkőzések | eredmények'!$B:$K,8,0))),"")</f>
        <v/>
      </c>
      <c r="F20" s="22" t="str">
        <f>IFERROR(IFERROR(
IF(VLOOKUP($A19&amp;"|"&amp;F$2,'Mérkőzések | eredmények'!$A:$K,8,0)="","",VLOOKUP($A19&amp;"|"&amp;F$2,'Mérkőzések | eredmények'!$A:$K,8,0)),
IF(VLOOKUP($A19&amp;"|"&amp;F$2,'Mérkőzések | eredmények'!$B:$K,7,0)="","",VLOOKUP($A19&amp;"|"&amp;F$2,'Mérkőzések | eredmények'!$B:$K,7,0))),"")</f>
        <v/>
      </c>
      <c r="G20" s="23" t="str">
        <f>IFERROR(IFERROR(
IF(VLOOKUP($A19&amp;"|"&amp;F$2,'Mérkőzések | eredmények'!$A:$K,9,0)="","",VLOOKUP($A19&amp;"|"&amp;F$2,'Mérkőzések | eredmények'!$A:$K,9,0)),
IF(VLOOKUP($A19&amp;"|"&amp;F$2,'Mérkőzések | eredmények'!$B:$K,8,0)="","",VLOOKUP($A19&amp;"|"&amp;F$2,'Mérkőzések | eredmények'!$B:$K,8,0))),"")</f>
        <v/>
      </c>
      <c r="H20" s="20" t="str">
        <f>IFERROR(IFERROR(
IF(VLOOKUP($A19&amp;"|"&amp;H$2,'Mérkőzések | eredmények'!$A:$K,8,0)="","",VLOOKUP($A19&amp;"|"&amp;H$2,'Mérkőzések | eredmények'!$A:$K,8,0)),
IF(VLOOKUP($A19&amp;"|"&amp;H$2,'Mérkőzések | eredmények'!$B:$K,7,0)="","",VLOOKUP($A19&amp;"|"&amp;H$2,'Mérkőzések | eredmények'!$B:$K,7,0))),"")</f>
        <v/>
      </c>
      <c r="I20" s="21" t="str">
        <f>IFERROR(IFERROR(
IF(VLOOKUP($A19&amp;"|"&amp;H$2,'Mérkőzések | eredmények'!$A:$K,9,0)="","",VLOOKUP($A19&amp;"|"&amp;H$2,'Mérkőzések | eredmények'!$A:$K,9,0)),
IF(VLOOKUP($A19&amp;"|"&amp;H$2,'Mérkőzések | eredmények'!$B:$K,8,0)="","",VLOOKUP($A19&amp;"|"&amp;H$2,'Mérkőzések | eredmények'!$B:$K,8,0))),"")</f>
        <v/>
      </c>
      <c r="J20" s="20" t="str">
        <f>IFERROR(IFERROR(
IF(VLOOKUP($A19&amp;"|"&amp;J$2,'Mérkőzések | eredmények'!$A:$K,8,0)="","",VLOOKUP($A19&amp;"|"&amp;J$2,'Mérkőzések | eredmények'!$A:$K,8,0)),
IF(VLOOKUP($A19&amp;"|"&amp;J$2,'Mérkőzések | eredmények'!$B:$K,7,0)="","",VLOOKUP($A19&amp;"|"&amp;J$2,'Mérkőzések | eredmények'!$B:$K,7,0))),"")</f>
        <v/>
      </c>
      <c r="K20" s="21" t="str">
        <f>IFERROR(IFERROR(
IF(VLOOKUP($A19&amp;"|"&amp;J$2,'Mérkőzések | eredmények'!$A:$K,9,0)="","",VLOOKUP($A19&amp;"|"&amp;J$2,'Mérkőzések | eredmények'!$A:$K,9,0)),
IF(VLOOKUP($A19&amp;"|"&amp;J$2,'Mérkőzések | eredmények'!$B:$K,8,0)="","",VLOOKUP($A19&amp;"|"&amp;J$2,'Mérkőzések | eredmények'!$B:$K,8,0))),"")</f>
        <v/>
      </c>
      <c r="L20" s="20" t="str">
        <f>IFERROR(IFERROR(
IF(VLOOKUP($A19&amp;"|"&amp;L$2,'Mérkőzések | eredmények'!$A:$K,8,0)="","",VLOOKUP($A19&amp;"|"&amp;L$2,'Mérkőzések | eredmények'!$A:$K,8,0)),
IF(VLOOKUP($A19&amp;"|"&amp;L$2,'Mérkőzések | eredmények'!$B:$K,7,0)="","",VLOOKUP($A19&amp;"|"&amp;L$2,'Mérkőzések | eredmények'!$B:$K,7,0))),"")</f>
        <v/>
      </c>
      <c r="M20" s="21" t="str">
        <f>IFERROR(IFERROR(
IF(VLOOKUP($A19&amp;"|"&amp;L$2,'Mérkőzések | eredmények'!$A:$K,9,0)="","",VLOOKUP($A19&amp;"|"&amp;L$2,'Mérkőzések | eredmények'!$A:$K,9,0)),
IF(VLOOKUP($A19&amp;"|"&amp;L$2,'Mérkőzések | eredmények'!$B:$K,8,0)="","",VLOOKUP($A19&amp;"|"&amp;L$2,'Mérkőzések | eredmények'!$B:$K,8,0))),"")</f>
        <v/>
      </c>
      <c r="N20" s="20" t="str">
        <f>IFERROR(IFERROR(
IF(VLOOKUP($A19&amp;"|"&amp;N$2,'Mérkőzések | eredmények'!$A:$K,8,0)="","",VLOOKUP($A19&amp;"|"&amp;N$2,'Mérkőzések | eredmények'!$A:$K,8,0)),
IF(VLOOKUP($A19&amp;"|"&amp;N$2,'Mérkőzések | eredmények'!$B:$K,7,0)="","",VLOOKUP($A19&amp;"|"&amp;N$2,'Mérkőzések | eredmények'!$B:$K,7,0))),"")</f>
        <v/>
      </c>
      <c r="O20" s="21" t="str">
        <f>IFERROR(IFERROR(
IF(VLOOKUP($A19&amp;"|"&amp;N$2,'Mérkőzések | eredmények'!$A:$K,9,0)="","",VLOOKUP($A19&amp;"|"&amp;N$2,'Mérkőzések | eredmények'!$A:$K,9,0)),
IF(VLOOKUP($A19&amp;"|"&amp;N$2,'Mérkőzések | eredmények'!$B:$K,8,0)="","",VLOOKUP($A19&amp;"|"&amp;N$2,'Mérkőzések | eredmények'!$B:$K,8,0))),"")</f>
        <v/>
      </c>
      <c r="P20" s="20" t="str">
        <f>IFERROR(IFERROR(
IF(VLOOKUP($A19&amp;"|"&amp;P$2,'Mérkőzések | eredmények'!$A:$K,8,0)="","",VLOOKUP($A19&amp;"|"&amp;P$2,'Mérkőzések | eredmények'!$A:$K,8,0)),
IF(VLOOKUP($A19&amp;"|"&amp;P$2,'Mérkőzések | eredmények'!$B:$K,7,0)="","",VLOOKUP($A19&amp;"|"&amp;P$2,'Mérkőzések | eredmények'!$B:$K,7,0))),"")</f>
        <v/>
      </c>
      <c r="Q20" s="29" t="str">
        <f>IFERROR(IFERROR(
IF(VLOOKUP($A19&amp;"|"&amp;P$2,'Mérkőzések | eredmények'!$A:$K,9,0)="","",VLOOKUP($A19&amp;"|"&amp;P$2,'Mérkőzések | eredmények'!$A:$K,9,0)),
IF(VLOOKUP($A19&amp;"|"&amp;P$2,'Mérkőzések | eredmények'!$B:$K,8,0)="","",VLOOKUP($A19&amp;"|"&amp;P$2,'Mérkőzések | eredmények'!$B:$K,8,0))),"")</f>
        <v/>
      </c>
      <c r="R20" s="12"/>
      <c r="S20" s="2"/>
      <c r="T20" s="20" t="str">
        <f>IFERROR(IFERROR(
IF(VLOOKUP($A19&amp;"|"&amp;T$2,'Mérkőzések | eredmények'!$A:$K,8,0)="","",VLOOKUP($A19&amp;"|"&amp;T$2,'Mérkőzések | eredmények'!$A:$K,8,0)),
IF(VLOOKUP($A19&amp;"|"&amp;T$2,'Mérkőzések | eredmények'!$B:$K,7,0)="","",VLOOKUP($A19&amp;"|"&amp;T$2,'Mérkőzések | eredmények'!$B:$K,7,0))),"")</f>
        <v/>
      </c>
      <c r="U20" s="24" t="str">
        <f>IFERROR(IFERROR(
IF(VLOOKUP($A19&amp;"|"&amp;T$2,'Mérkőzések | eredmények'!$A:$K,9,0)="","",VLOOKUP($A19&amp;"|"&amp;T$2,'Mérkőzések | eredmények'!$A:$K,9,0)),
IF(VLOOKUP($A19&amp;"|"&amp;T$2,'Mérkőzések | eredmények'!$B:$K,8,0)="","",VLOOKUP($A19&amp;"|"&amp;T$2,'Mérkőzések | eredmények'!$B:$K,8,0))),"")</f>
        <v/>
      </c>
    </row>
    <row r="21" spans="1:21" ht="17.25" customHeight="1" x14ac:dyDescent="0.25">
      <c r="A21" s="49" t="str">
        <f>IF(cs_10="","",cs_10)</f>
        <v/>
      </c>
      <c r="B21" s="3" t="str">
        <f>IFERROR(IFERROR(
IF(VLOOKUP($A21&amp;"|"&amp;B$2,'Mérkőzések | eredmények'!$A:$K,6,0)="","",VLOOKUP($A21&amp;"|"&amp;B$2,'Mérkőzések | eredmények'!$A:$K,6,0)),
IF(VLOOKUP($A21&amp;"|"&amp;B$2,'Mérkőzések | eredmények'!$B:$K,5,0)="","",VLOOKUP($A21&amp;"|"&amp;B$2,'Mérkőzések | eredmények'!$B:$K,5,0))),"")</f>
        <v/>
      </c>
      <c r="C21" s="4" t="str">
        <f>IFERROR(IFERROR(
IF(VLOOKUP($A21&amp;"|"&amp;B$2,'Mérkőzések | eredmények'!$A:$K,7,0)="","",VLOOKUP($A21&amp;"|"&amp;B$2,'Mérkőzések | eredmények'!$A:$K,7,0)),
IF(VLOOKUP($A21&amp;"|"&amp;B$2,'Mérkőzések | eredmények'!$B:$K,6,0)="","",VLOOKUP($A21&amp;"|"&amp;B$2,'Mérkőzések | eredmények'!$B:$K,6,0))),"")</f>
        <v/>
      </c>
      <c r="D21" s="3" t="str">
        <f>IFERROR(IFERROR(
IF(VLOOKUP($A21&amp;"|"&amp;D$2,'Mérkőzések | eredmények'!$A:$K,6,0)="","",VLOOKUP($A21&amp;"|"&amp;D$2,'Mérkőzések | eredmények'!$A:$K,6,0)),
IF(VLOOKUP($A21&amp;"|"&amp;D$2,'Mérkőzések | eredmények'!$B:$K,5,0)="","",VLOOKUP($A21&amp;"|"&amp;D$2,'Mérkőzések | eredmények'!$B:$K,5,0))),"")</f>
        <v/>
      </c>
      <c r="E21" s="4" t="str">
        <f>IFERROR(IFERROR(
IF(VLOOKUP($A21&amp;"|"&amp;D$2,'Mérkőzések | eredmények'!$A:$K,7,0)="","",VLOOKUP($A21&amp;"|"&amp;D$2,'Mérkőzések | eredmények'!$A:$K,7,0)),
IF(VLOOKUP($A21&amp;"|"&amp;D$2,'Mérkőzések | eredmények'!$B:$K,6,0)="","",VLOOKUP($A21&amp;"|"&amp;D$2,'Mérkőzések | eredmények'!$B:$K,6,0))),"")</f>
        <v/>
      </c>
      <c r="F21" s="3" t="str">
        <f>IFERROR(IFERROR(
IF(VLOOKUP($A21&amp;"|"&amp;F$2,'Mérkőzések | eredmények'!$A:$K,6,0)="","",VLOOKUP($A21&amp;"|"&amp;F$2,'Mérkőzések | eredmények'!$A:$K,6,0)),
IF(VLOOKUP($A21&amp;"|"&amp;F$2,'Mérkőzések | eredmények'!$B:$K,5,0)="","",VLOOKUP($A21&amp;"|"&amp;F$2,'Mérkőzések | eredmények'!$B:$K,5,0))),"")</f>
        <v/>
      </c>
      <c r="G21" s="4" t="str">
        <f>IFERROR(IFERROR(
IF(VLOOKUP($A21&amp;"|"&amp;F$2,'Mérkőzések | eredmények'!$A:$K,7,0)="","",VLOOKUP($A21&amp;"|"&amp;F$2,'Mérkőzések | eredmények'!$A:$K,7,0)),
IF(VLOOKUP($A21&amp;"|"&amp;F$2,'Mérkőzések | eredmények'!$B:$K,6,0)="","",VLOOKUP($A21&amp;"|"&amp;F$2,'Mérkőzések | eredmények'!$B:$K,6,0))),"")</f>
        <v/>
      </c>
      <c r="H21" s="3" t="str">
        <f>IFERROR(IFERROR(
IF(VLOOKUP($A21&amp;"|"&amp;H$2,'Mérkőzések | eredmények'!$A:$K,6,0)="","",VLOOKUP($A21&amp;"|"&amp;H$2,'Mérkőzések | eredmények'!$A:$K,6,0)),
IF(VLOOKUP($A21&amp;"|"&amp;H$2,'Mérkőzések | eredmények'!$B:$K,5,0)="","",VLOOKUP($A21&amp;"|"&amp;H$2,'Mérkőzések | eredmények'!$B:$K,5,0))),"")</f>
        <v/>
      </c>
      <c r="I21" s="4" t="str">
        <f>IFERROR(IFERROR(
IF(VLOOKUP($A21&amp;"|"&amp;H$2,'Mérkőzések | eredmények'!$A:$K,7,0)="","",VLOOKUP($A21&amp;"|"&amp;H$2,'Mérkőzések | eredmények'!$A:$K,7,0)),
IF(VLOOKUP($A21&amp;"|"&amp;H$2,'Mérkőzések | eredmények'!$B:$K,6,0)="","",VLOOKUP($A21&amp;"|"&amp;H$2,'Mérkőzések | eredmények'!$B:$K,6,0))),"")</f>
        <v/>
      </c>
      <c r="J21" s="3" t="str">
        <f>IFERROR(IFERROR(
IF(VLOOKUP($A21&amp;"|"&amp;J$2,'Mérkőzések | eredmények'!$A:$K,6,0)="","",VLOOKUP($A21&amp;"|"&amp;J$2,'Mérkőzések | eredmények'!$A:$K,6,0)),
IF(VLOOKUP($A21&amp;"|"&amp;J$2,'Mérkőzések | eredmények'!$B:$K,5,0)="","",VLOOKUP($A21&amp;"|"&amp;J$2,'Mérkőzések | eredmények'!$B:$K,5,0))),"")</f>
        <v/>
      </c>
      <c r="K21" s="4" t="str">
        <f>IFERROR(IFERROR(
IF(VLOOKUP($A21&amp;"|"&amp;J$2,'Mérkőzések | eredmények'!$A:$K,7,0)="","",VLOOKUP($A21&amp;"|"&amp;J$2,'Mérkőzések | eredmények'!$A:$K,7,0)),
IF(VLOOKUP($A21&amp;"|"&amp;J$2,'Mérkőzések | eredmények'!$B:$K,6,0)="","",VLOOKUP($A21&amp;"|"&amp;J$2,'Mérkőzések | eredmények'!$B:$K,6,0))),"")</f>
        <v/>
      </c>
      <c r="L21" s="3" t="str">
        <f>IFERROR(IFERROR(
IF(VLOOKUP($A21&amp;"|"&amp;L$2,'Mérkőzések | eredmények'!$A:$K,6,0)="","",VLOOKUP($A21&amp;"|"&amp;L$2,'Mérkőzések | eredmények'!$A:$K,6,0)),
IF(VLOOKUP($A21&amp;"|"&amp;L$2,'Mérkőzések | eredmények'!$B:$K,5,0)="","",VLOOKUP($A21&amp;"|"&amp;L$2,'Mérkőzések | eredmények'!$B:$K,5,0))),"")</f>
        <v/>
      </c>
      <c r="M21" s="4" t="str">
        <f>IFERROR(IFERROR(
IF(VLOOKUP($A21&amp;"|"&amp;L$2,'Mérkőzések | eredmények'!$A:$K,7,0)="","",VLOOKUP($A21&amp;"|"&amp;L$2,'Mérkőzések | eredmények'!$A:$K,7,0)),
IF(VLOOKUP($A21&amp;"|"&amp;L$2,'Mérkőzések | eredmények'!$B:$K,6,0)="","",VLOOKUP($A21&amp;"|"&amp;L$2,'Mérkőzések | eredmények'!$B:$K,6,0))),"")</f>
        <v/>
      </c>
      <c r="N21" s="3" t="str">
        <f>IFERROR(IFERROR(
IF(VLOOKUP($A21&amp;"|"&amp;N$2,'Mérkőzések | eredmények'!$A:$K,6,0)="","",VLOOKUP($A21&amp;"|"&amp;N$2,'Mérkőzések | eredmények'!$A:$K,6,0)),
IF(VLOOKUP($A21&amp;"|"&amp;N$2,'Mérkőzések | eredmények'!$B:$K,5,0)="","",VLOOKUP($A21&amp;"|"&amp;N$2,'Mérkőzések | eredmények'!$B:$K,5,0))),"")</f>
        <v/>
      </c>
      <c r="O21" s="4" t="str">
        <f>IFERROR(IFERROR(
IF(VLOOKUP($A21&amp;"|"&amp;N$2,'Mérkőzések | eredmények'!$A:$K,7,0)="","",VLOOKUP($A21&amp;"|"&amp;N$2,'Mérkőzések | eredmények'!$A:$K,7,0)),
IF(VLOOKUP($A21&amp;"|"&amp;N$2,'Mérkőzések | eredmények'!$B:$K,6,0)="","",VLOOKUP($A21&amp;"|"&amp;N$2,'Mérkőzések | eredmények'!$B:$K,6,0))),"")</f>
        <v/>
      </c>
      <c r="P21" s="3" t="str">
        <f>IFERROR(IFERROR(
IF(VLOOKUP($A21&amp;"|"&amp;P$2,'Mérkőzések | eredmények'!$A:$K,6,0)="","",VLOOKUP($A21&amp;"|"&amp;P$2,'Mérkőzések | eredmények'!$A:$K,6,0)),
IF(VLOOKUP($A21&amp;"|"&amp;P$2,'Mérkőzések | eredmények'!$B:$K,5,0)="","",VLOOKUP($A21&amp;"|"&amp;P$2,'Mérkőzések | eredmények'!$B:$K,5,0))),"")</f>
        <v/>
      </c>
      <c r="Q21" s="4" t="str">
        <f>IFERROR(IFERROR(
IF(VLOOKUP($A21&amp;"|"&amp;P$2,'Mérkőzések | eredmények'!$A:$K,7,0)="","",VLOOKUP($A21&amp;"|"&amp;P$2,'Mérkőzések | eredmények'!$A:$K,7,0)),
IF(VLOOKUP($A21&amp;"|"&amp;P$2,'Mérkőzések | eredmények'!$B:$K,6,0)="","",VLOOKUP($A21&amp;"|"&amp;P$2,'Mérkőzések | eredmények'!$B:$K,6,0))),"")</f>
        <v/>
      </c>
      <c r="R21" s="3" t="str">
        <f>IFERROR(IFERROR(
IF(VLOOKUP($A21&amp;"|"&amp;R$2,'Mérkőzések | eredmények'!$A:$K,6,0)="","",VLOOKUP($A21&amp;"|"&amp;R$2,'Mérkőzések | eredmények'!$A:$K,6,0)),
IF(VLOOKUP($A21&amp;"|"&amp;R$2,'Mérkőzések | eredmények'!$B:$K,5,0)="","",VLOOKUP($A21&amp;"|"&amp;R$2,'Mérkőzések | eredmények'!$B:$K,5,0))),"")</f>
        <v/>
      </c>
      <c r="S21" s="4" t="str">
        <f>IFERROR(IFERROR(
IF(VLOOKUP($A21&amp;"|"&amp;R$2,'Mérkőzések | eredmények'!$A:$K,7,0)="","",VLOOKUP($A21&amp;"|"&amp;R$2,'Mérkőzések | eredmények'!$A:$K,7,0)),
IF(VLOOKUP($A21&amp;"|"&amp;R$2,'Mérkőzések | eredmények'!$B:$K,6,0)="","",VLOOKUP($A21&amp;"|"&amp;R$2,'Mérkőzések | eredmények'!$B:$K,6,0))),"")</f>
        <v/>
      </c>
      <c r="T21" s="2"/>
      <c r="U21" s="6"/>
    </row>
    <row r="22" spans="1:21" ht="17.25" customHeight="1" thickBot="1" x14ac:dyDescent="0.3">
      <c r="A22" s="50"/>
      <c r="B22" s="30" t="str">
        <f>IFERROR(IFERROR(
IF(VLOOKUP($A21&amp;"|"&amp;B$2,'Mérkőzések | eredmények'!$A:$K,8,0)="","",VLOOKUP($A21&amp;"|"&amp;B$2,'Mérkőzések | eredmények'!$A:$K,8,0)),
IF(VLOOKUP($A21&amp;"|"&amp;B$2,'Mérkőzések | eredmények'!$B:$K,7,0)="","",VLOOKUP($A21&amp;"|"&amp;B$2,'Mérkőzések | eredmények'!$B:$K,7,0))),"")</f>
        <v/>
      </c>
      <c r="C22" s="31" t="str">
        <f>IFERROR(IFERROR(
IF(VLOOKUP($A21&amp;"|"&amp;B$2,'Mérkőzések | eredmények'!$A:$K,9,0)="","",VLOOKUP($A21&amp;"|"&amp;B$2,'Mérkőzések | eredmények'!$A:$K,9,0)),
IF(VLOOKUP($A21&amp;"|"&amp;B$2,'Mérkőzések | eredmények'!$B:$K,8,0)="","",VLOOKUP($A21&amp;"|"&amp;B$2,'Mérkőzések | eredmények'!$B:$K,8,0))),"")</f>
        <v/>
      </c>
      <c r="D22" s="30" t="str">
        <f>IFERROR(IFERROR(
IF(VLOOKUP($A21&amp;"|"&amp;D$2,'Mérkőzések | eredmények'!$A:$K,8,0)="","",VLOOKUP($A21&amp;"|"&amp;D$2,'Mérkőzések | eredmények'!$A:$K,8,0)),
IF(VLOOKUP($A21&amp;"|"&amp;D$2,'Mérkőzések | eredmények'!$B:$K,7,0)="","",VLOOKUP($A21&amp;"|"&amp;D$2,'Mérkőzések | eredmények'!$B:$K,7,0))),"")</f>
        <v/>
      </c>
      <c r="E22" s="31" t="str">
        <f>IFERROR(IFERROR(
IF(VLOOKUP($A21&amp;"|"&amp;D$2,'Mérkőzések | eredmények'!$A:$K,9,0)="","",VLOOKUP($A21&amp;"|"&amp;D$2,'Mérkőzések | eredmények'!$A:$K,9,0)),
IF(VLOOKUP($A21&amp;"|"&amp;D$2,'Mérkőzések | eredmények'!$B:$K,8,0)="","",VLOOKUP($A21&amp;"|"&amp;D$2,'Mérkőzések | eredmények'!$B:$K,8,0))),"")</f>
        <v/>
      </c>
      <c r="F22" s="30" t="str">
        <f>IFERROR(IFERROR(
IF(VLOOKUP($A21&amp;"|"&amp;F$2,'Mérkőzések | eredmények'!$A:$K,8,0)="","",VLOOKUP($A21&amp;"|"&amp;F$2,'Mérkőzések | eredmények'!$A:$K,8,0)),
IF(VLOOKUP($A21&amp;"|"&amp;F$2,'Mérkőzések | eredmények'!$B:$K,7,0)="","",VLOOKUP($A21&amp;"|"&amp;F$2,'Mérkőzések | eredmények'!$B:$K,7,0))),"")</f>
        <v/>
      </c>
      <c r="G22" s="31" t="str">
        <f>IFERROR(IFERROR(
IF(VLOOKUP($A21&amp;"|"&amp;F$2,'Mérkőzések | eredmények'!$A:$K,9,0)="","",VLOOKUP($A21&amp;"|"&amp;F$2,'Mérkőzések | eredmények'!$A:$K,9,0)),
IF(VLOOKUP($A21&amp;"|"&amp;F$2,'Mérkőzések | eredmények'!$B:$K,8,0)="","",VLOOKUP($A21&amp;"|"&amp;F$2,'Mérkőzések | eredmények'!$B:$K,8,0))),"")</f>
        <v/>
      </c>
      <c r="H22" s="32" t="str">
        <f>IFERROR(IFERROR(
IF(VLOOKUP($A21&amp;"|"&amp;H$2,'Mérkőzések | eredmények'!$A:$K,8,0)="","",VLOOKUP($A21&amp;"|"&amp;H$2,'Mérkőzések | eredmények'!$A:$K,8,0)),
IF(VLOOKUP($A21&amp;"|"&amp;H$2,'Mérkőzések | eredmények'!$B:$K,7,0)="","",VLOOKUP($A21&amp;"|"&amp;H$2,'Mérkőzések | eredmények'!$B:$K,7,0))),"")</f>
        <v/>
      </c>
      <c r="I22" s="33" t="str">
        <f>IFERROR(IFERROR(
IF(VLOOKUP($A21&amp;"|"&amp;H$2,'Mérkőzések | eredmények'!$A:$K,9,0)="","",VLOOKUP($A21&amp;"|"&amp;H$2,'Mérkőzések | eredmények'!$A:$K,9,0)),
IF(VLOOKUP($A21&amp;"|"&amp;H$2,'Mérkőzések | eredmények'!$B:$K,8,0)="","",VLOOKUP($A21&amp;"|"&amp;H$2,'Mérkőzések | eredmények'!$B:$K,8,0))),"")</f>
        <v/>
      </c>
      <c r="J22" s="32" t="str">
        <f>IFERROR(IFERROR(
IF(VLOOKUP($A21&amp;"|"&amp;J$2,'Mérkőzések | eredmények'!$A:$K,8,0)="","",VLOOKUP($A21&amp;"|"&amp;J$2,'Mérkőzések | eredmények'!$A:$K,8,0)),
IF(VLOOKUP($A21&amp;"|"&amp;J$2,'Mérkőzések | eredmények'!$B:$K,7,0)="","",VLOOKUP($A21&amp;"|"&amp;J$2,'Mérkőzések | eredmények'!$B:$K,7,0))),"")</f>
        <v/>
      </c>
      <c r="K22" s="33" t="str">
        <f>IFERROR(IFERROR(
IF(VLOOKUP($A21&amp;"|"&amp;J$2,'Mérkőzések | eredmények'!$A:$K,9,0)="","",VLOOKUP($A21&amp;"|"&amp;J$2,'Mérkőzések | eredmények'!$A:$K,9,0)),
IF(VLOOKUP($A21&amp;"|"&amp;J$2,'Mérkőzések | eredmények'!$B:$K,8,0)="","",VLOOKUP($A21&amp;"|"&amp;J$2,'Mérkőzések | eredmények'!$B:$K,8,0))),"")</f>
        <v/>
      </c>
      <c r="L22" s="30" t="str">
        <f>IFERROR(IFERROR(
IF(VLOOKUP($A21&amp;"|"&amp;L$2,'Mérkőzések | eredmények'!$A:$K,8,0)="","",VLOOKUP($A21&amp;"|"&amp;L$2,'Mérkőzések | eredmények'!$A:$K,8,0)),
IF(VLOOKUP($A21&amp;"|"&amp;L$2,'Mérkőzések | eredmények'!$B:$K,7,0)="","",VLOOKUP($A21&amp;"|"&amp;L$2,'Mérkőzések | eredmények'!$B:$K,7,0))),"")</f>
        <v/>
      </c>
      <c r="M22" s="31" t="str">
        <f>IFERROR(IFERROR(
IF(VLOOKUP($A21&amp;"|"&amp;L$2,'Mérkőzések | eredmények'!$A:$K,9,0)="","",VLOOKUP($A21&amp;"|"&amp;L$2,'Mérkőzések | eredmények'!$A:$K,9,0)),
IF(VLOOKUP($A21&amp;"|"&amp;L$2,'Mérkőzések | eredmények'!$B:$K,8,0)="","",VLOOKUP($A21&amp;"|"&amp;L$2,'Mérkőzések | eredmények'!$B:$K,8,0))),"")</f>
        <v/>
      </c>
      <c r="N22" s="30" t="str">
        <f>IFERROR(IFERROR(
IF(VLOOKUP($A21&amp;"|"&amp;N$2,'Mérkőzések | eredmények'!$A:$K,8,0)="","",VLOOKUP($A21&amp;"|"&amp;N$2,'Mérkőzések | eredmények'!$A:$K,8,0)),
IF(VLOOKUP($A21&amp;"|"&amp;N$2,'Mérkőzések | eredmények'!$B:$K,7,0)="","",VLOOKUP($A21&amp;"|"&amp;N$2,'Mérkőzések | eredmények'!$B:$K,7,0))),"")</f>
        <v/>
      </c>
      <c r="O22" s="31" t="str">
        <f>IFERROR(IFERROR(
IF(VLOOKUP($A21&amp;"|"&amp;N$2,'Mérkőzések | eredmények'!$A:$K,9,0)="","",VLOOKUP($A21&amp;"|"&amp;N$2,'Mérkőzések | eredmények'!$A:$K,9,0)),
IF(VLOOKUP($A21&amp;"|"&amp;N$2,'Mérkőzések | eredmények'!$B:$K,8,0)="","",VLOOKUP($A21&amp;"|"&amp;N$2,'Mérkőzések | eredmények'!$B:$K,8,0))),"")</f>
        <v/>
      </c>
      <c r="P22" s="30" t="str">
        <f>IFERROR(IFERROR(
IF(VLOOKUP($A21&amp;"|"&amp;P$2,'Mérkőzések | eredmények'!$A:$K,8,0)="","",VLOOKUP($A21&amp;"|"&amp;P$2,'Mérkőzések | eredmények'!$A:$K,8,0)),
IF(VLOOKUP($A21&amp;"|"&amp;P$2,'Mérkőzések | eredmények'!$B:$K,7,0)="","",VLOOKUP($A21&amp;"|"&amp;P$2,'Mérkőzések | eredmények'!$B:$K,7,0))),"")</f>
        <v/>
      </c>
      <c r="Q22" s="31" t="str">
        <f>IFERROR(IFERROR(
IF(VLOOKUP($A21&amp;"|"&amp;P$2,'Mérkőzések | eredmények'!$A:$K,9,0)="","",VLOOKUP($A21&amp;"|"&amp;P$2,'Mérkőzések | eredmények'!$A:$K,9,0)),
IF(VLOOKUP($A21&amp;"|"&amp;P$2,'Mérkőzések | eredmények'!$B:$K,8,0)="","",VLOOKUP($A21&amp;"|"&amp;P$2,'Mérkőzések | eredmények'!$B:$K,8,0))),"")</f>
        <v/>
      </c>
      <c r="R22" s="30" t="str">
        <f>IFERROR(IFERROR(
IF(VLOOKUP($A21&amp;"|"&amp;R$2,'Mérkőzések | eredmények'!$A:$K,8,0)="","",VLOOKUP($A21&amp;"|"&amp;R$2,'Mérkőzések | eredmények'!$A:$K,8,0)),
IF(VLOOKUP($A21&amp;"|"&amp;R$2,'Mérkőzések | eredmények'!$B:$K,7,0)="","",VLOOKUP($A21&amp;"|"&amp;R$2,'Mérkőzések | eredmények'!$B:$K,7,0))),"")</f>
        <v/>
      </c>
      <c r="S22" s="34" t="str">
        <f>IFERROR(IFERROR(
IF(VLOOKUP($A21&amp;"|"&amp;R$2,'Mérkőzések | eredmények'!$A:$K,9,0)="","",VLOOKUP($A21&amp;"|"&amp;R$2,'Mérkőzések | eredmények'!$A:$K,9,0)),
IF(VLOOKUP($A21&amp;"|"&amp;R$2,'Mérkőzések | eredmények'!$B:$K,8,0)="","",VLOOKUP($A21&amp;"|"&amp;R$2,'Mérkőzések | eredmények'!$B:$K,8,0))),"")</f>
        <v/>
      </c>
      <c r="T22" s="13"/>
      <c r="U22" s="7"/>
    </row>
    <row r="27" spans="1:21" x14ac:dyDescent="0.25">
      <c r="C27" s="17"/>
      <c r="D27" s="17"/>
      <c r="E27" s="17"/>
      <c r="F27" s="17"/>
      <c r="G27" s="17"/>
    </row>
    <row r="28" spans="1:21" x14ac:dyDescent="0.25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25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25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25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25">
      <c r="N32" s="17"/>
      <c r="O32" s="17"/>
      <c r="P32" s="17"/>
      <c r="Q32" s="17"/>
      <c r="R32" s="17"/>
    </row>
    <row r="33" spans="14:18" x14ac:dyDescent="0.25">
      <c r="N33" s="17"/>
      <c r="O33" s="17"/>
      <c r="P33" s="17"/>
      <c r="Q33" s="17"/>
      <c r="R33" s="17"/>
    </row>
  </sheetData>
  <sortState xmlns:xlrd2="http://schemas.microsoft.com/office/spreadsheetml/2017/richdata2" ref="Z5:AA12">
    <sortCondition descending="1" ref="AA5:AA12"/>
  </sortState>
  <mergeCells count="20">
    <mergeCell ref="A19:A20"/>
    <mergeCell ref="A21:A22"/>
    <mergeCell ref="A7:A8"/>
    <mergeCell ref="A9:A10"/>
    <mergeCell ref="A11:A12"/>
    <mergeCell ref="A13:A14"/>
    <mergeCell ref="A15:A16"/>
    <mergeCell ref="A17:A18"/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</mergeCells>
  <conditionalFormatting sqref="D4:U4">
    <cfRule type="expression" dxfId="16" priority="4">
      <formula>IF(AND(D3=2,D4=""),1,0)</formula>
    </cfRule>
  </conditionalFormatting>
  <conditionalFormatting sqref="T20:U20 R18:U18 P16:U16 N14:U14 L12:U12 J10:U10 H8:U8 F6:U6">
    <cfRule type="expression" dxfId="15" priority="3">
      <formula>IF(AND(F5=2,F6=""),1,0)</formula>
    </cfRule>
  </conditionalFormatting>
  <conditionalFormatting sqref="B22:S22 B20:Q20 B18:O18 B16:M16 B14:K14 B12:I12 B10:G10 B8:E8 B6:C6">
    <cfRule type="expression" dxfId="14" priority="2">
      <formula>IF(AND(B5=2,B6=""),1,0)</formula>
    </cfRule>
  </conditionalFormatting>
  <pageMargins left="0.7" right="0.7" top="0.75" bottom="0.75" header="0.3" footer="0.3"/>
  <ignoredErrors>
    <ignoredError sqref="B4:U22 D3:T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71-2CDB-43B8-897C-776EEF7580CD}">
  <dimension ref="A1:M29"/>
  <sheetViews>
    <sheetView topLeftCell="C1" workbookViewId="0">
      <selection activeCell="K34" sqref="K34"/>
    </sheetView>
  </sheetViews>
  <sheetFormatPr defaultRowHeight="15" x14ac:dyDescent="0.25"/>
  <cols>
    <col min="1" max="2" width="10.42578125" hidden="1" customWidth="1"/>
    <col min="3" max="4" width="26.85546875" bestFit="1" customWidth="1"/>
    <col min="5" max="5" width="12.5703125" bestFit="1" customWidth="1"/>
    <col min="6" max="6" width="14.85546875" bestFit="1" customWidth="1"/>
    <col min="7" max="7" width="15.28515625" bestFit="1" customWidth="1"/>
    <col min="8" max="11" width="13.140625" bestFit="1" customWidth="1"/>
    <col min="12" max="12" width="25.140625" bestFit="1" customWidth="1"/>
    <col min="13" max="13" width="21.28515625" bestFit="1" customWidth="1"/>
    <col min="14" max="14" width="16.85546875" bestFit="1" customWidth="1"/>
    <col min="15" max="17" width="17.140625" bestFit="1" customWidth="1"/>
    <col min="18" max="18" width="12.5703125" bestFit="1" customWidth="1"/>
    <col min="19" max="19" width="7.85546875" bestFit="1" customWidth="1"/>
    <col min="20" max="20" width="8.7109375" bestFit="1" customWidth="1"/>
  </cols>
  <sheetData>
    <row r="1" spans="1:13" ht="30" x14ac:dyDescent="0.25">
      <c r="A1" t="s">
        <v>7</v>
      </c>
      <c r="B1" t="s">
        <v>8</v>
      </c>
      <c r="C1" s="37" t="s">
        <v>0</v>
      </c>
      <c r="D1" s="38" t="s">
        <v>1</v>
      </c>
      <c r="E1" s="37" t="s">
        <v>6</v>
      </c>
      <c r="F1" s="37" t="s">
        <v>10</v>
      </c>
      <c r="G1" s="37" t="s">
        <v>11</v>
      </c>
      <c r="H1" s="37" t="s">
        <v>4</v>
      </c>
      <c r="I1" s="37" t="s">
        <v>5</v>
      </c>
      <c r="J1" s="37" t="s">
        <v>2</v>
      </c>
      <c r="K1" s="37" t="s">
        <v>3</v>
      </c>
      <c r="L1" s="37" t="s">
        <v>12</v>
      </c>
      <c r="M1" s="37" t="s">
        <v>13</v>
      </c>
    </row>
    <row r="2" spans="1:13" x14ac:dyDescent="0.25">
      <c r="A2" t="s">
        <v>22</v>
      </c>
      <c r="B2" t="s">
        <v>23</v>
      </c>
      <c r="C2" t="s">
        <v>14</v>
      </c>
      <c r="D2" s="1" t="s">
        <v>15</v>
      </c>
      <c r="E2" s="17">
        <v>2</v>
      </c>
      <c r="F2" s="36">
        <v>3</v>
      </c>
      <c r="G2" s="36">
        <v>1</v>
      </c>
      <c r="H2" s="36">
        <v>10</v>
      </c>
      <c r="I2" s="36">
        <v>4</v>
      </c>
      <c r="J2" s="36"/>
      <c r="K2" s="36"/>
      <c r="L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" spans="1:13" x14ac:dyDescent="0.25">
      <c r="A3" t="s">
        <v>24</v>
      </c>
      <c r="B3" t="s">
        <v>25</v>
      </c>
      <c r="C3" t="s">
        <v>14</v>
      </c>
      <c r="D3" s="1" t="s">
        <v>16</v>
      </c>
      <c r="E3" s="17">
        <v>1</v>
      </c>
      <c r="F3" s="36">
        <v>2</v>
      </c>
      <c r="G3" s="36">
        <v>2</v>
      </c>
      <c r="H3" s="36">
        <v>7</v>
      </c>
      <c r="I3" s="36">
        <v>7</v>
      </c>
      <c r="J3" s="36">
        <v>117</v>
      </c>
      <c r="K3" s="36">
        <v>116</v>
      </c>
      <c r="L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4" spans="1:13" x14ac:dyDescent="0.25">
      <c r="A4" t="s">
        <v>26</v>
      </c>
      <c r="B4" t="s">
        <v>27</v>
      </c>
      <c r="C4" t="s">
        <v>14</v>
      </c>
      <c r="D4" s="1" t="s">
        <v>17</v>
      </c>
      <c r="E4" s="17">
        <v>3</v>
      </c>
      <c r="F4" s="36">
        <v>3</v>
      </c>
      <c r="G4" s="36">
        <v>1</v>
      </c>
      <c r="H4" s="36">
        <v>10</v>
      </c>
      <c r="I4" s="36">
        <v>5</v>
      </c>
      <c r="J4" s="36"/>
      <c r="K4" s="36"/>
      <c r="L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5" spans="1:13" x14ac:dyDescent="0.25">
      <c r="A5" t="s">
        <v>28</v>
      </c>
      <c r="B5" t="s">
        <v>29</v>
      </c>
      <c r="C5" t="s">
        <v>14</v>
      </c>
      <c r="D5" s="1" t="s">
        <v>18</v>
      </c>
      <c r="E5" s="17">
        <v>3</v>
      </c>
      <c r="F5" s="36">
        <v>3</v>
      </c>
      <c r="G5" s="36">
        <v>1</v>
      </c>
      <c r="H5" s="36">
        <v>11</v>
      </c>
      <c r="I5" s="36">
        <v>4</v>
      </c>
      <c r="J5" s="36"/>
      <c r="K5" s="36"/>
      <c r="L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6" spans="1:13" x14ac:dyDescent="0.25">
      <c r="A6" t="s">
        <v>30</v>
      </c>
      <c r="B6" t="s">
        <v>31</v>
      </c>
      <c r="C6" t="s">
        <v>14</v>
      </c>
      <c r="D6" s="1" t="s">
        <v>19</v>
      </c>
      <c r="E6" s="17">
        <v>2</v>
      </c>
      <c r="F6" s="36">
        <v>4</v>
      </c>
      <c r="G6" s="36">
        <v>0</v>
      </c>
      <c r="H6" s="36">
        <v>12</v>
      </c>
      <c r="I6" s="36">
        <v>0</v>
      </c>
      <c r="J6" s="36"/>
      <c r="K6" s="36"/>
      <c r="L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7" spans="1:13" x14ac:dyDescent="0.25">
      <c r="A7" t="s">
        <v>32</v>
      </c>
      <c r="B7" t="s">
        <v>33</v>
      </c>
      <c r="C7" t="s">
        <v>14</v>
      </c>
      <c r="D7" s="1" t="s">
        <v>20</v>
      </c>
      <c r="E7" s="17">
        <v>1</v>
      </c>
      <c r="F7" s="36">
        <v>4</v>
      </c>
      <c r="G7" s="36">
        <v>0</v>
      </c>
      <c r="H7" s="36">
        <v>12</v>
      </c>
      <c r="I7" s="36">
        <v>3</v>
      </c>
      <c r="J7" s="36"/>
      <c r="K7" s="36"/>
      <c r="L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8" spans="1:13" x14ac:dyDescent="0.25">
      <c r="A8" t="s">
        <v>34</v>
      </c>
      <c r="B8" t="s">
        <v>35</v>
      </c>
      <c r="C8" t="s">
        <v>14</v>
      </c>
      <c r="D8" s="1" t="s">
        <v>21</v>
      </c>
      <c r="E8" s="17">
        <v>1</v>
      </c>
      <c r="F8" s="36">
        <v>3</v>
      </c>
      <c r="G8" s="36">
        <v>1</v>
      </c>
      <c r="H8" s="36">
        <v>10</v>
      </c>
      <c r="I8" s="36">
        <v>3</v>
      </c>
      <c r="J8" s="36"/>
      <c r="K8" s="36"/>
      <c r="L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9" spans="1:13" x14ac:dyDescent="0.25">
      <c r="A9" t="s">
        <v>36</v>
      </c>
      <c r="B9" t="s">
        <v>37</v>
      </c>
      <c r="C9" t="s">
        <v>15</v>
      </c>
      <c r="D9" s="1" t="s">
        <v>16</v>
      </c>
      <c r="E9" s="17">
        <v>3</v>
      </c>
      <c r="F9" s="36">
        <v>2</v>
      </c>
      <c r="G9" s="36">
        <v>2</v>
      </c>
      <c r="H9" s="36">
        <v>6</v>
      </c>
      <c r="I9" s="36">
        <v>7</v>
      </c>
      <c r="J9" s="36"/>
      <c r="K9" s="36"/>
      <c r="L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10" spans="1:13" x14ac:dyDescent="0.25">
      <c r="A10" t="s">
        <v>38</v>
      </c>
      <c r="B10" t="s">
        <v>39</v>
      </c>
      <c r="C10" t="s">
        <v>15</v>
      </c>
      <c r="D10" s="1" t="s">
        <v>17</v>
      </c>
      <c r="E10" s="17">
        <v>1</v>
      </c>
      <c r="F10" s="36">
        <v>2</v>
      </c>
      <c r="G10" s="36">
        <v>2</v>
      </c>
      <c r="H10" s="36">
        <v>8</v>
      </c>
      <c r="I10" s="36">
        <v>7</v>
      </c>
      <c r="J10" s="36"/>
      <c r="K10" s="36"/>
      <c r="L1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1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11" spans="1:13" x14ac:dyDescent="0.25">
      <c r="A11" t="s">
        <v>40</v>
      </c>
      <c r="B11" t="s">
        <v>41</v>
      </c>
      <c r="C11" t="s">
        <v>15</v>
      </c>
      <c r="D11" s="1" t="s">
        <v>18</v>
      </c>
      <c r="E11" s="17">
        <v>1</v>
      </c>
      <c r="F11" s="36">
        <v>3</v>
      </c>
      <c r="G11" s="36">
        <v>1</v>
      </c>
      <c r="H11" s="36">
        <v>10</v>
      </c>
      <c r="I11" s="36">
        <v>5</v>
      </c>
      <c r="J11" s="36"/>
      <c r="K11" s="36"/>
      <c r="L1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2" spans="1:13" x14ac:dyDescent="0.25">
      <c r="A12" t="s">
        <v>42</v>
      </c>
      <c r="B12" t="s">
        <v>43</v>
      </c>
      <c r="C12" t="s">
        <v>15</v>
      </c>
      <c r="D12" s="1" t="s">
        <v>19</v>
      </c>
      <c r="E12" s="17">
        <v>1</v>
      </c>
      <c r="F12" s="36">
        <v>3</v>
      </c>
      <c r="G12" s="36">
        <v>1</v>
      </c>
      <c r="H12" s="36">
        <v>10</v>
      </c>
      <c r="I12" s="36">
        <v>3</v>
      </c>
      <c r="J12" s="36"/>
      <c r="K12" s="36"/>
      <c r="L1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3" spans="1:13" x14ac:dyDescent="0.25">
      <c r="A13" t="s">
        <v>44</v>
      </c>
      <c r="B13" t="s">
        <v>45</v>
      </c>
      <c r="C13" t="s">
        <v>15</v>
      </c>
      <c r="D13" s="1" t="s">
        <v>20</v>
      </c>
      <c r="E13" s="17">
        <v>3</v>
      </c>
      <c r="F13" s="36">
        <v>2</v>
      </c>
      <c r="G13" s="36">
        <v>2</v>
      </c>
      <c r="H13" s="36">
        <v>7</v>
      </c>
      <c r="I13" s="36">
        <v>8</v>
      </c>
      <c r="J13" s="36"/>
      <c r="K13" s="36"/>
      <c r="L1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1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14" spans="1:13" x14ac:dyDescent="0.25">
      <c r="A14" t="s">
        <v>46</v>
      </c>
      <c r="B14" t="s">
        <v>47</v>
      </c>
      <c r="C14" t="s">
        <v>15</v>
      </c>
      <c r="D14" s="1" t="s">
        <v>21</v>
      </c>
      <c r="E14" s="17">
        <v>2</v>
      </c>
      <c r="F14" s="36">
        <v>4</v>
      </c>
      <c r="G14" s="36">
        <v>0</v>
      </c>
      <c r="H14" s="36">
        <v>12</v>
      </c>
      <c r="I14" s="36">
        <v>0</v>
      </c>
      <c r="J14" s="36"/>
      <c r="K14" s="36"/>
      <c r="L1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5" spans="1:13" x14ac:dyDescent="0.25">
      <c r="A15" t="s">
        <v>48</v>
      </c>
      <c r="B15" t="s">
        <v>49</v>
      </c>
      <c r="C15" t="s">
        <v>16</v>
      </c>
      <c r="D15" s="1" t="s">
        <v>17</v>
      </c>
      <c r="E15" s="17">
        <v>3</v>
      </c>
      <c r="F15" s="36">
        <v>3</v>
      </c>
      <c r="G15" s="36">
        <v>1</v>
      </c>
      <c r="H15" s="36">
        <v>10</v>
      </c>
      <c r="I15" s="36">
        <v>3</v>
      </c>
      <c r="J15" s="36"/>
      <c r="K15" s="36"/>
      <c r="L1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6" spans="1:13" x14ac:dyDescent="0.25">
      <c r="A16" t="s">
        <v>50</v>
      </c>
      <c r="B16" t="s">
        <v>51</v>
      </c>
      <c r="C16" t="s">
        <v>16</v>
      </c>
      <c r="D16" s="1" t="s">
        <v>18</v>
      </c>
      <c r="E16" s="17">
        <v>2</v>
      </c>
      <c r="F16" s="36">
        <v>4</v>
      </c>
      <c r="G16" s="36">
        <v>0</v>
      </c>
      <c r="H16" s="36">
        <v>12</v>
      </c>
      <c r="I16" s="36">
        <v>3</v>
      </c>
      <c r="J16" s="36"/>
      <c r="K16" s="36"/>
      <c r="L1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7" spans="1:13" x14ac:dyDescent="0.25">
      <c r="A17" t="s">
        <v>52</v>
      </c>
      <c r="B17" t="s">
        <v>53</v>
      </c>
      <c r="C17" t="s">
        <v>16</v>
      </c>
      <c r="D17" s="1" t="s">
        <v>19</v>
      </c>
      <c r="E17" s="17">
        <v>2</v>
      </c>
      <c r="F17" s="36">
        <v>3</v>
      </c>
      <c r="G17" s="36">
        <v>1</v>
      </c>
      <c r="H17" s="36">
        <v>10</v>
      </c>
      <c r="I17" s="36">
        <v>4</v>
      </c>
      <c r="J17" s="36"/>
      <c r="K17" s="36"/>
      <c r="L1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8" spans="1:13" x14ac:dyDescent="0.25">
      <c r="A18" t="s">
        <v>54</v>
      </c>
      <c r="B18" t="s">
        <v>55</v>
      </c>
      <c r="C18" t="s">
        <v>16</v>
      </c>
      <c r="D18" s="1" t="s">
        <v>20</v>
      </c>
      <c r="E18" s="17">
        <v>1</v>
      </c>
      <c r="F18" s="36">
        <v>3</v>
      </c>
      <c r="G18" s="36">
        <v>1</v>
      </c>
      <c r="H18" s="36">
        <v>9</v>
      </c>
      <c r="I18" s="36">
        <v>3</v>
      </c>
      <c r="J18" s="36"/>
      <c r="K18" s="36"/>
      <c r="L1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9" spans="1:13" x14ac:dyDescent="0.25">
      <c r="A19" t="s">
        <v>56</v>
      </c>
      <c r="B19" t="s">
        <v>57</v>
      </c>
      <c r="C19" t="s">
        <v>16</v>
      </c>
      <c r="D19" s="1" t="s">
        <v>21</v>
      </c>
      <c r="E19" s="17">
        <v>1</v>
      </c>
      <c r="F19" s="36">
        <v>4</v>
      </c>
      <c r="G19" s="36">
        <v>0</v>
      </c>
      <c r="H19" s="36">
        <v>12</v>
      </c>
      <c r="I19" s="36">
        <v>0</v>
      </c>
      <c r="J19" s="36"/>
      <c r="K19" s="36"/>
      <c r="L1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0" spans="1:13" x14ac:dyDescent="0.25">
      <c r="A20" t="s">
        <v>58</v>
      </c>
      <c r="B20" t="s">
        <v>59</v>
      </c>
      <c r="C20" t="s">
        <v>17</v>
      </c>
      <c r="D20" s="1" t="s">
        <v>18</v>
      </c>
      <c r="E20" s="17">
        <v>1</v>
      </c>
      <c r="F20" s="36">
        <v>2</v>
      </c>
      <c r="G20" s="36">
        <v>2</v>
      </c>
      <c r="H20" s="36">
        <v>9</v>
      </c>
      <c r="I20" s="36">
        <v>6</v>
      </c>
      <c r="J20" s="36"/>
      <c r="K20" s="36"/>
      <c r="L2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2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21" spans="1:13" x14ac:dyDescent="0.25">
      <c r="A21" t="s">
        <v>60</v>
      </c>
      <c r="B21" t="s">
        <v>61</v>
      </c>
      <c r="C21" t="s">
        <v>17</v>
      </c>
      <c r="D21" s="1" t="s">
        <v>19</v>
      </c>
      <c r="E21" s="17">
        <v>1</v>
      </c>
      <c r="F21" s="36">
        <v>2</v>
      </c>
      <c r="G21" s="36">
        <v>2</v>
      </c>
      <c r="H21" s="36">
        <v>7</v>
      </c>
      <c r="I21" s="36">
        <v>6</v>
      </c>
      <c r="J21" s="36"/>
      <c r="K21" s="36"/>
      <c r="L2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2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22" spans="1:13" x14ac:dyDescent="0.25">
      <c r="A22" t="s">
        <v>62</v>
      </c>
      <c r="B22" t="s">
        <v>63</v>
      </c>
      <c r="C22" t="s">
        <v>17</v>
      </c>
      <c r="D22" s="1" t="s">
        <v>20</v>
      </c>
      <c r="E22" s="17">
        <v>2</v>
      </c>
      <c r="F22" s="36">
        <v>1</v>
      </c>
      <c r="G22" s="36">
        <v>3</v>
      </c>
      <c r="H22" s="36">
        <v>4</v>
      </c>
      <c r="I22" s="36">
        <v>9</v>
      </c>
      <c r="J22" s="36"/>
      <c r="K22" s="36"/>
      <c r="L2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3" spans="1:13" x14ac:dyDescent="0.25">
      <c r="A23" t="s">
        <v>64</v>
      </c>
      <c r="B23" t="s">
        <v>65</v>
      </c>
      <c r="C23" t="s">
        <v>17</v>
      </c>
      <c r="D23" s="1" t="s">
        <v>21</v>
      </c>
      <c r="E23" s="17">
        <v>2</v>
      </c>
      <c r="F23" s="36">
        <v>4</v>
      </c>
      <c r="G23" s="36">
        <v>0</v>
      </c>
      <c r="H23" s="36">
        <v>12</v>
      </c>
      <c r="I23" s="36">
        <v>0</v>
      </c>
      <c r="J23" s="36"/>
      <c r="K23" s="36"/>
      <c r="L2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4" spans="1:13" x14ac:dyDescent="0.25">
      <c r="A24" t="s">
        <v>66</v>
      </c>
      <c r="B24" t="s">
        <v>67</v>
      </c>
      <c r="C24" t="s">
        <v>18</v>
      </c>
      <c r="D24" s="1" t="s">
        <v>19</v>
      </c>
      <c r="E24" s="17">
        <v>1</v>
      </c>
      <c r="F24" s="36">
        <v>1</v>
      </c>
      <c r="G24" s="36">
        <v>3</v>
      </c>
      <c r="H24" s="36">
        <v>3</v>
      </c>
      <c r="I24" s="36">
        <v>9</v>
      </c>
      <c r="J24" s="36"/>
      <c r="K24" s="36"/>
      <c r="L2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5" spans="1:13" x14ac:dyDescent="0.25">
      <c r="A25" t="s">
        <v>68</v>
      </c>
      <c r="B25" t="s">
        <v>69</v>
      </c>
      <c r="C25" t="s">
        <v>18</v>
      </c>
      <c r="D25" s="1" t="s">
        <v>20</v>
      </c>
      <c r="E25" s="17">
        <v>2</v>
      </c>
      <c r="F25" s="36">
        <v>2</v>
      </c>
      <c r="G25" s="36">
        <v>2</v>
      </c>
      <c r="H25" s="36">
        <v>7</v>
      </c>
      <c r="I25" s="36">
        <v>8</v>
      </c>
      <c r="J25" s="36"/>
      <c r="K25" s="36"/>
      <c r="L2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2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26" spans="1:13" x14ac:dyDescent="0.25">
      <c r="A26" t="s">
        <v>70</v>
      </c>
      <c r="B26" t="s">
        <v>71</v>
      </c>
      <c r="C26" t="s">
        <v>18</v>
      </c>
      <c r="D26" s="1" t="s">
        <v>21</v>
      </c>
      <c r="E26" s="17">
        <v>3</v>
      </c>
      <c r="F26" s="36">
        <v>3</v>
      </c>
      <c r="G26" s="36">
        <v>1</v>
      </c>
      <c r="H26" s="36">
        <v>9</v>
      </c>
      <c r="I26" s="36">
        <v>3</v>
      </c>
      <c r="J26" s="36"/>
      <c r="K26" s="36"/>
      <c r="L2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7" spans="1:13" x14ac:dyDescent="0.25">
      <c r="A27" t="s">
        <v>72</v>
      </c>
      <c r="B27" t="s">
        <v>73</v>
      </c>
      <c r="C27" t="s">
        <v>19</v>
      </c>
      <c r="D27" s="1" t="s">
        <v>20</v>
      </c>
      <c r="E27" s="17">
        <v>3</v>
      </c>
      <c r="F27" s="36">
        <v>1</v>
      </c>
      <c r="G27" s="36">
        <v>3</v>
      </c>
      <c r="H27" s="36">
        <v>4</v>
      </c>
      <c r="I27" s="36">
        <v>11</v>
      </c>
      <c r="J27" s="36"/>
      <c r="K27" s="36"/>
      <c r="L2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8" spans="1:13" x14ac:dyDescent="0.25">
      <c r="A28" t="s">
        <v>74</v>
      </c>
      <c r="B28" t="s">
        <v>75</v>
      </c>
      <c r="C28" t="s">
        <v>19</v>
      </c>
      <c r="D28" s="1" t="s">
        <v>21</v>
      </c>
      <c r="E28" s="17">
        <v>3</v>
      </c>
      <c r="F28" s="36">
        <v>1</v>
      </c>
      <c r="G28" s="36">
        <v>3</v>
      </c>
      <c r="H28" s="36">
        <v>5</v>
      </c>
      <c r="I28" s="36">
        <v>9</v>
      </c>
      <c r="J28" s="36"/>
      <c r="K28" s="36"/>
      <c r="L2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9" spans="1:13" x14ac:dyDescent="0.25">
      <c r="A29" t="s">
        <v>76</v>
      </c>
      <c r="B29" t="s">
        <v>77</v>
      </c>
      <c r="C29" t="s">
        <v>20</v>
      </c>
      <c r="D29" s="1" t="s">
        <v>21</v>
      </c>
      <c r="E29" s="17">
        <v>1</v>
      </c>
      <c r="F29" s="36">
        <v>2</v>
      </c>
      <c r="G29" s="36">
        <v>2</v>
      </c>
      <c r="H29" s="36">
        <v>6</v>
      </c>
      <c r="I29" s="36">
        <v>6</v>
      </c>
      <c r="J29" s="36">
        <v>108</v>
      </c>
      <c r="K29" s="36">
        <v>86</v>
      </c>
      <c r="L2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2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D7A3-975A-451E-A706-A85119CFA9DC}">
  <dimension ref="A1:D12"/>
  <sheetViews>
    <sheetView workbookViewId="0">
      <selection activeCell="D2" sqref="D2"/>
    </sheetView>
  </sheetViews>
  <sheetFormatPr defaultRowHeight="15" x14ac:dyDescent="0.25"/>
  <cols>
    <col min="1" max="1" width="26.7109375" bestFit="1" customWidth="1"/>
  </cols>
  <sheetData>
    <row r="1" spans="1:4" ht="30" x14ac:dyDescent="0.25">
      <c r="A1" t="s">
        <v>0</v>
      </c>
      <c r="B1" t="s">
        <v>9</v>
      </c>
      <c r="C1" s="37" t="s">
        <v>79</v>
      </c>
      <c r="D1" s="36" t="s">
        <v>80</v>
      </c>
    </row>
    <row r="2" spans="1:4" x14ac:dyDescent="0.25">
      <c r="A2" t="s">
        <v>14</v>
      </c>
      <c r="B2">
        <f>SUMIF('Mérkőzések | eredmények'!C:C,cs_1,'Mérkőzések | eredmények'!L:L)+SUMIF('Mérkőzések | eredmények'!D:D,cs_1,'Mérkőzések | eredmények'!M:M)</f>
        <v>20</v>
      </c>
      <c r="C2">
        <f>SUMIF('Mérkőzések | eredmények'!$C:$C,cs_1,'Mérkőzések | eredmények'!H:H)+SUMIF('Mérkőzések | eredmények'!$D:$D,cs_1,'Mérkőzések | eredmények'!I:I)</f>
        <v>72</v>
      </c>
      <c r="D2">
        <f>VALUE(Csapatok[[#This Row],[Pontok]]&amp;Csapatok[[#This Row],[Nyert szettek]])</f>
        <v>2072</v>
      </c>
    </row>
    <row r="3" spans="1:4" x14ac:dyDescent="0.25">
      <c r="A3" t="s">
        <v>15</v>
      </c>
      <c r="B3">
        <f>SUMIF('Mérkőzések | eredmények'!C:C,cs_2,'Mérkőzések | eredmények'!L:L)+SUMIF('Mérkőzések | eredmények'!D:D,cs_2,'Mérkőzések | eredmények'!M:M)</f>
        <v>13</v>
      </c>
      <c r="C3">
        <f>SUMIF('Mérkőzések | eredmények'!$C:$C,cs_2,'Mérkőzések | eredmények'!H:H)+SUMIF('Mérkőzések | eredmények'!$D:$D,cs_2,'Mérkőzések | eredmények'!I:I)</f>
        <v>57</v>
      </c>
      <c r="D3">
        <f>VALUE(Csapatok[[#This Row],[Pontok]]&amp;Csapatok[[#This Row],[Nyert szettek]])</f>
        <v>1357</v>
      </c>
    </row>
    <row r="4" spans="1:4" x14ac:dyDescent="0.25">
      <c r="A4" t="s">
        <v>16</v>
      </c>
      <c r="B4">
        <f>SUMIF('Mérkőzések | eredmények'!C:C,cs_3,'Mérkőzések | eredmények'!L:L)+SUMIF('Mérkőzések | eredmények'!D:D,cs_3,'Mérkőzések | eredmények'!M:M)</f>
        <v>18</v>
      </c>
      <c r="C4">
        <f>SUMIF('Mérkőzések | eredmények'!$C:$C,cs_3,'Mérkőzések | eredmények'!H:H)+SUMIF('Mérkőzések | eredmények'!$D:$D,cs_3,'Mérkőzések | eredmények'!I:I)</f>
        <v>67</v>
      </c>
      <c r="D4">
        <f>VALUE(Csapatok[[#This Row],[Pontok]]&amp;Csapatok[[#This Row],[Nyert szettek]])</f>
        <v>1867</v>
      </c>
    </row>
    <row r="5" spans="1:4" x14ac:dyDescent="0.25">
      <c r="A5" t="s">
        <v>17</v>
      </c>
      <c r="B5">
        <f>SUMIF('Mérkőzések | eredmények'!C:C,cs_4,'Mérkőzések | eredmények'!L:L)+SUMIF('Mérkőzések | eredmények'!D:D,cs_4,'Mérkőzések | eredmények'!M:M)</f>
        <v>8</v>
      </c>
      <c r="C5">
        <f>SUMIF('Mérkőzések | eredmények'!$C:$C,cs_4,'Mérkőzések | eredmények'!H:H)+SUMIF('Mérkőzések | eredmények'!$D:$D,cs_4,'Mérkőzések | eredmények'!I:I)</f>
        <v>47</v>
      </c>
      <c r="D5">
        <f>VALUE(Csapatok[[#This Row],[Pontok]]&amp;Csapatok[[#This Row],[Nyert szettek]])</f>
        <v>847</v>
      </c>
    </row>
    <row r="6" spans="1:4" x14ac:dyDescent="0.25">
      <c r="A6" t="s">
        <v>18</v>
      </c>
      <c r="B6">
        <f>SUMIF('Mérkőzések | eredmények'!C:C,cs_5,'Mérkőzések | eredmények'!L:L)+SUMIF('Mérkőzések | eredmények'!D:D,cs_5,'Mérkőzések | eredmények'!M:M)</f>
        <v>5</v>
      </c>
      <c r="C6">
        <f>SUMIF('Mérkőzések | eredmények'!$C:$C,cs_5,'Mérkőzések | eredmények'!H:H)+SUMIF('Mérkőzések | eredmények'!$D:$D,cs_5,'Mérkőzések | eredmények'!I:I)</f>
        <v>37</v>
      </c>
      <c r="D6">
        <f>VALUE(Csapatok[[#This Row],[Pontok]]&amp;Csapatok[[#This Row],[Nyert szettek]])</f>
        <v>537</v>
      </c>
    </row>
    <row r="7" spans="1:4" x14ac:dyDescent="0.25">
      <c r="A7" t="s">
        <v>19</v>
      </c>
      <c r="B7">
        <f>SUMIF('Mérkőzések | eredmények'!C:C,cs_6,'Mérkőzések | eredmények'!L:L)+SUMIF('Mérkőzések | eredmények'!D:D,cs_6,'Mérkőzések | eredmények'!M:M)</f>
        <v>4</v>
      </c>
      <c r="C7">
        <f>SUMIF('Mérkőzések | eredmények'!$C:$C,cs_6,'Mérkőzések | eredmények'!H:H)+SUMIF('Mérkőzések | eredmények'!$D:$D,cs_6,'Mérkőzések | eredmények'!I:I)</f>
        <v>31</v>
      </c>
      <c r="D7">
        <f>VALUE(Csapatok[[#This Row],[Pontok]]&amp;Csapatok[[#This Row],[Nyert szettek]])</f>
        <v>431</v>
      </c>
    </row>
    <row r="8" spans="1:4" x14ac:dyDescent="0.25">
      <c r="A8" t="s">
        <v>20</v>
      </c>
      <c r="B8">
        <f>SUMIF('Mérkőzések | eredmények'!C:C,cs_7,'Mérkőzések | eredmények'!L:L)+SUMIF('Mérkőzések | eredmények'!D:D,cs_7,'Mérkőzések | eredmények'!M:M)</f>
        <v>12</v>
      </c>
      <c r="C8">
        <f>SUMIF('Mérkőzések | eredmények'!$C:$C,cs_7,'Mérkőzések | eredmények'!H:H)+SUMIF('Mérkőzések | eredmények'!$D:$D,cs_7,'Mérkőzések | eredmények'!I:I)</f>
        <v>48</v>
      </c>
      <c r="D8">
        <f>VALUE(Csapatok[[#This Row],[Pontok]]&amp;Csapatok[[#This Row],[Nyert szettek]])</f>
        <v>1248</v>
      </c>
    </row>
    <row r="9" spans="1:4" x14ac:dyDescent="0.25">
      <c r="A9" t="s">
        <v>21</v>
      </c>
      <c r="B9">
        <f>SUMIF('Mérkőzések | eredmények'!C:C,cs_8,'Mérkőzések | eredmények'!L:L)+SUMIF('Mérkőzések | eredmények'!D:D,cs_8,'Mérkőzések | eredmények'!M:M)</f>
        <v>4</v>
      </c>
      <c r="C9">
        <f>SUMIF('Mérkőzések | eredmények'!$C:$C,cs_8,'Mérkőzések | eredmények'!H:H)+SUMIF('Mérkőzések | eredmények'!$D:$D,cs_8,'Mérkőzések | eredmények'!I:I)</f>
        <v>21</v>
      </c>
      <c r="D9">
        <f>VALUE(Csapatok[[#This Row],[Pontok]]&amp;Csapatok[[#This Row],[Nyert szettek]])</f>
        <v>421</v>
      </c>
    </row>
    <row r="10" spans="1:4" x14ac:dyDescent="0.25">
      <c r="B10">
        <f>SUMIF('Mérkőzések | eredmények'!C:C,cs_9,'Mérkőzések | eredmények'!L:L)+SUMIF('Mérkőzések | eredmények'!D:D,cs_9,'Mérkőzések | eredmények'!M:M)</f>
        <v>0</v>
      </c>
      <c r="C10">
        <f>SUMIF('Mérkőzések | eredmények'!$C:$C,cs_9,'Mérkőzések | eredmények'!H:H)+SUMIF('Mérkőzések | eredmények'!$D:$D,cs_9,'Mérkőzések | eredmények'!I:I)</f>
        <v>0</v>
      </c>
      <c r="D10">
        <f>VALUE(Csapatok[[#This Row],[Pontok]]&amp;Csapatok[[#This Row],[Nyert szettek]])</f>
        <v>0</v>
      </c>
    </row>
    <row r="11" spans="1:4" x14ac:dyDescent="0.25">
      <c r="B11">
        <f>SUMIF('Mérkőzések | eredmények'!C:C,cs_10,'Mérkőzések | eredmények'!L:L)+SUMIF('Mérkőzések | eredmények'!D:D,cs_10,'Mérkőzések | eredmények'!M:M)</f>
        <v>0</v>
      </c>
      <c r="C11">
        <f>SUMIF('Mérkőzések | eredmények'!$C:$C,cs_10,'Mérkőzések | eredmények'!H:H)+SUMIF('Mérkőzések | eredmények'!$D:$D,cs_10,'Mérkőzések | eredmények'!I:I)</f>
        <v>0</v>
      </c>
      <c r="D11">
        <f>VALUE(Csapatok[[#This Row],[Pontok]]&amp;Csapatok[[#This Row],[Nyert szettek]])</f>
        <v>0</v>
      </c>
    </row>
    <row r="12" spans="1:4" x14ac:dyDescent="0.25">
      <c r="B12">
        <f>SUMIF('Mérkőzések | eredmények'!C:C,cs_11,'Mérkőzések | eredmények'!L:L)+SUMIF('Mérkőzések | eredmények'!D:D,cs_11,'Mérkőzések | eredmények'!M:M)</f>
        <v>0</v>
      </c>
      <c r="C12">
        <f>SUMIF('Mérkőzések | eredmények'!$C:$C,cs_11,'Mérkőzések | eredmények'!H:H)+SUMIF('Mérkőzések | eredmények'!$D:$D,cs_11,'Mérkőzések | eredmények'!I:I)</f>
        <v>0</v>
      </c>
      <c r="D12">
        <f>VALUE(Csapatok[[#This Row],[Pontok]]&amp;Csapatok[[#This Row],[Nyert szettek]])</f>
        <v>0</v>
      </c>
    </row>
  </sheetData>
  <pageMargins left="0.7" right="0.7" top="0.75" bottom="0.75" header="0.3" footer="0.3"/>
  <ignoredErrors>
    <ignoredError sqref="B3:B12" calculatedColumn="1"/>
  </ignoredErrors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s G A A B Q S w M E F A A C A A g A N r p I V n A z x k q m A A A A 9 g A A A B I A H A B D b 2 5 m a W c v U G F j a 2 F n Z S 5 4 b W w g o h g A K K A U A A A A A A A A A A A A A A A A A A A A A A A A A A A A h Y + x C s I w G I R f p W R v k q Y I U v 6 m g 4 u D B U E U 1 x B j G 2 x T a R L T d 3 P w k X w F K 1 p 1 c 7 y 7 7 + D u f r 1 B M b R N d F G 9 1 Z 3 J U Y I p i p S R 3 U G b K k f e H e M 5 K j i s h T y J S k U j b G w 2 W J 2 j 2 r l z R k g I A Y c U d 3 1 F G K U J 2 Z e r j a x V K 2 J t r B N G K v R p H f 6 3 E I f d a w x n O E k Y n r E U U y C T C a U 2 X 4 C N e 5 / p j w k L 3 z j f K 1 7 7 e L k F M k k g 7 w / 8 A V B L A w Q U A A I A C A A 2 u k h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N r p I V u z t R g M z A w A A + Q s A A B M A H A B G b 3 J t d W x h c y 9 T Z W N 0 a W 9 u M S 5 t I K I Y A C i g F A A A A A A A A A A A A A A A A A A A A A A A A A A A A K V W 3 W r b M B S + D + Q d h A c l Z S b M c Z K 2 d B 2 M r I W u r I U 2 s I t g h h O r i 7 E t B U t J 0 2 R 5 i D 5 C L n P R i z H Y C 5 i + 1 2 T L P 3 I i u S k T g T j + T s 7 5 z v m O d E T g i L o Y g T v + b Z z W a / U a G d s h d M C 3 a B N 6 L 0 + L a E O g B 8 6 A D 2 m 9 B t i 6 w G E Y r Q l 7 d T 4 f Q b / Z m 4 Y h R P Q 7 D r 0 h x l 7 j c D m 4 t g N 4 p v W I P b E p 9 j R r N e h h R J m R p X M f 7 7 R + 9 D y Z E h B E f x x M o m c 6 s z X m s W 8 P f d j s h z Y i 9 z g M e t i f B q j / O I G k k Y b V l 8 v C s Q 4 o w w C F c 7 p a H e a + z 3 8 + R h v k A k w W P p 6 A M V 4 s o r X t i C E + O w 5 3 3 p B S 0 Y F G Y T B h 3 9 A e j Y F R + L 5 E D p x X O 0 5 M c u 9 q M i x I Y s o e j O R z i W i 3 3 Y z T L e L d 4 R B 7 g C x e f o c z W I S 5 g z 7 T 7 B Y / k I a S U 0 q + M c j q Z Y G P n w C a + v 5 h q V Y w T h p S y i T 2 m O g O 5 J o X w a 4 h o d D 5 i t 0 4 n z I h H S x 5 p V b 6 D l k R 2 4 F i b 1 c u c p o X j M / N l M K w 4 H T l D l m 7 Y M Z I k f 3 5 f G I j J 3 k W 6 6 x K R B K + 1 E S p D C v x d d P I A f Y o N N d N U m f m D P o 0 W s + w v 9 W 8 t z D A s 5 R W L I 4 q G T 0 r j s R 1 t K Y I z u B C z P k W I r a r C r 8 K H u L + 4 D n k v 1 o 8 w y y n P D 3 2 f p / N Y 8 h 3 j 4 w 0 c 5 2 6 y Z r Q v S + 6 8 G x Q U L I A H U M E t L n G 8 i A Q a J q i 9 Q 1 F 7 1 f Q z f s / t b G Y B + b / N S k N t Z Z b j J i E W Z r 7 F L D 1 S g G 3 W M i K C A a J Z H E m B q + c w e t W g l o c a r U k m M k x 0 z Q l Y J u D b b Y k a I e j n X h J 4 C 6 H u 8 m S 4 E c c P + J L Y n D M D Y 7 T J b E 4 4 R Y n 2 Z K Y G B / S 5 M 1 2 p 3 t 0 L D X J S l e 2 E V t P q a E p 1 7 B C 8 0 L G p r E j Z L w B l F J y U C U m R 5 V y c l g t K M c r J O U G V a J y i 0 p Z u U m 1 s N z m F W n T Q l W L m x r 9 h 7 z t N 8 p r i v K 2 M n n z A + f 9 I J f e E q 4 Q J I g 2 1 H 9 5 c v j d S j F I v r i E u m h E q + K 3 k 1 F W E B C O o X 7 0 d z j M / 6 K I w Y / S 4 o C r p q a X p 6 Y 4 W P a o b U d 1 + 1 L z z E b U j 8 u 8 t P k U O d B + a Q f i J N m D Q v e N 8 n Y E B r s U W M w y C U s + y t n t 2 N m e 5 Z j d T s K i 7 h W M 9 a V Q A 5 G M W o t 6 z U W V R E 7 / A V B L A Q I t A B Q A A g A I A D a 6 S F Z w M 8 Z K p g A A A P Y A A A A S A A A A A A A A A A A A A A A A A A A A A A B D b 2 5 m a W c v U G F j a 2 F n Z S 5 4 b W x Q S w E C L Q A U A A I A C A A 2 u k h W D 8 r p q 6 Q A A A D p A A A A E w A A A A A A A A A A A A A A A A D y A A A A W 0 N v b n R l b n R f V H l w Z X N d L n h t b F B L A Q I t A B Q A A g A I A D a 6 S F b s 7 U Y D M w M A A P k L A A A T A A A A A A A A A A A A A A A A A O M B A A B G b 3 J t d W x h c y 9 T Z W N 0 a W 9 u M S 5 t U E s F B g A A A A A D A A M A w g A A A G M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g X A A A A A A A A J h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w 6 F s w 6 F z I i A v P j x F b n R y e S B U e X B l P S J G a W x s V G F y Z 2 V 0 I i B W Y W x 1 Z T 0 i c 0 3 D q X J r x Z F 6 w 6 l z Z W s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I t M D h U M j I 6 M T c 6 N D U u M D Y y M T I z N V o i I C 8 + P E V u d H J 5 I F R 5 c G U 9 I k Z p b G x D b 2 x 1 b W 5 U e X B l c y I g V m F s d W U 9 I n N B Q U F H Q m c 9 P S I g L z 4 8 R W 5 0 c n k g V H l w Z T 0 i R m l s b E N v b H V t b k 5 h b W V z I i B W Y W x 1 Z T 0 i c 1 s m c X V v d D t J b m R l e F 9 J J n F 1 b 3 Q 7 L C Z x d W 9 0 O 0 l u Z G V 4 X 0 l J J n F 1 b 3 Q 7 L C Z x d W 9 0 O 0 N z Y X B h d G 9 r J n F 1 b 3 Q 7 L C Z x d W 9 0 O 0 N z Y X B h d G 9 r L j I m c X V v d D t d I i A v P j x F b n R y e S B U e X B l P S J R d W V y e U l E I i B W Y W x 1 Z T 0 i c 2 F l O T k 0 N j R i L T Z l Z D Y t N D M 1 N y 0 4 Z G Z k L W Y 3 Y z F h O W Z i Z T E 2 Y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c O p c m v F k X r D q X N l a y 9 F Z 3 n D q W 5 p I G 9 z e m x v c C B o b 3 p 6 w 6 F h Z H Z h N S 5 7 S W 5 k Z X h f S S w y f S Z x d W 9 0 O y w m c X V v d D t T Z W N 0 a W 9 u M S 9 N w 6 l y a 8 W R e s O p c 2 V r L 0 V n e c O p b m k g b 3 N 6 b G 9 w I G h v e n r D o W F k d m E 2 L n t J b m R l e F 9 J S S w z f S Z x d W 9 0 O y w m c X V v d D t T Z W N 0 a W 9 u M S 9 N w 6 l y a 8 W R e s O p c 2 V r L 0 l u Z G V 4 b 3 N 6 b G 9 w I G h v e n r D o W F k d m E u e 0 N z Y X B h d G 9 r L D B 9 J n F 1 b 3 Q 7 L C Z x d W 9 0 O 1 N l Y 3 R p b 2 4 x L 0 3 D q X J r x Z F 6 w 6 l z Z W s v S W 5 k Z X h v c 3 p s b 3 A g a G 9 6 e s O h Y W R 2 Y S 5 7 Q 3 N h c G F 0 b 2 s s M H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T c O p c m v F k X r D q X N l a y 9 F Z 3 n D q W 5 p I G 9 z e m x v c C B o b 3 p 6 w 6 F h Z H Z h N S 5 7 S W 5 k Z X h f S S w y f S Z x d W 9 0 O y w m c X V v d D t T Z W N 0 a W 9 u M S 9 N w 6 l y a 8 W R e s O p c 2 V r L 0 V n e c O p b m k g b 3 N 6 b G 9 w I G h v e n r D o W F k d m E 2 L n t J b m R l e F 9 J S S w z f S Z x d W 9 0 O y w m c X V v d D t T Z W N 0 a W 9 u M S 9 N w 6 l y a 8 W R e s O p c 2 V r L 0 l u Z G V 4 b 3 N 6 b G 9 w I G h v e n r D o W F k d m E u e 0 N z Y X B h d G 9 r L D B 9 J n F 1 b 3 Q 7 L C Z x d W 9 0 O 1 N l Y 3 R p b 2 4 x L 0 3 D q X J r x Z F 6 w 6 l z Z W s v S W 5 k Z X h v c 3 p s b 3 A g a G 9 6 e s O h Y W R 2 Y S 5 7 Q 3 N h c G F 0 b 2 s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v R m 9 y c i V D M y V B M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Q l Q z M l Q U R w d X M l M j B t J U M z J U I z Z G 9 z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J b m R l e G 9 z e m x v c C U y M G h v e n o l Q z M l Q T F h Z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T b 3 J v a y U y M H N 6 J U M 1 J U I x c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l l c y V D M y V B R H R l d H Q l M j B s Z W s l Q z M l Q T l y Z G V 6 J U M z J U E 5 c 2 V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L a W J v b n R v d H Q l M j B T b 3 J v a y U y M H N 6 J U M 1 J U I x c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A l Q z M l Q T F 0 b m V 2 Z X p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N v c m 9 r J T I w c 3 o l Q z U l Q j F y d m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G V s d C V D M y V B M X Z v b C V D M y V B R H R 2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l z b S V D M y V B O X R s J U M 1 J T k x Z C V D M y V B O X N l a y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V C V D M y V C N m J i a S U y M G 9 z e m x v c C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C V D M y V B M X R y Z W 5 k Z X p 2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j u Q O M u 5 F y T 7 F X E C t / U l 6 j A A A A A A I A A A A A A B B m A A A A A Q A A I A A A A I G F Y E w 5 5 E 9 x w C 2 m + n 8 Z A g 8 0 R j P U p w 3 F I 3 P v X T o E i 4 C y A A A A A A 6 A A A A A A g A A I A A A A A N R u 4 / D H h 5 m N c d a 6 U 3 D H 6 O f z a x A B 1 F a q C 4 U o y P U l 7 E J U A A A A L + Y u b q R z B x G g F O l q R E k q f l H B 4 / S 5 Z 4 6 t u x z g s O m 1 7 a Q n h u C 5 c p + i a P N T 7 z c I Y J 5 X A 4 j u o e E H 6 / p 1 9 2 V p Y u J 4 B u Z u h k X 9 S n s x / k y E z S i K A N h Q A A A A G C M S q Z z p e W h v Q Y w u a u P A 7 I M t p X W x + s j 2 S M 7 x 9 W C D u T O F W t S T n g w w f 1 z O F + + J b 7 l z 1 O 4 f w L c L q A u w Y V 8 1 g / t a e Y =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11</vt:i4>
      </vt:variant>
    </vt:vector>
  </HeadingPairs>
  <TitlesOfParts>
    <vt:vector size="14" baseType="lpstr">
      <vt:lpstr>Mátrix</vt:lpstr>
      <vt:lpstr>Mérkőzések | eredmények</vt:lpstr>
      <vt:lpstr>Csapatok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2023-02-01T17:42:43Z</dcterms:created>
  <dcterms:modified xsi:type="dcterms:W3CDTF">2023-04-06T18:14:18Z</dcterms:modified>
</cp:coreProperties>
</file>